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6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ealthineers-my.sharepoint.com/personal/zhonghua_hu_siemens-healthineers_com/Documents/codes/2_Prostate_MR/Pilot_Study/"/>
    </mc:Choice>
  </mc:AlternateContent>
  <xr:revisionPtr revIDLastSave="96" documentId="13_ncr:1_{538DC2BD-A0F1-4928-BB03-CDCB10C3E71C}" xr6:coauthVersionLast="47" xr6:coauthVersionMax="47" xr10:uidLastSave="{65D90D50-4918-4D77-9FCF-BD925B88A2E5}"/>
  <bookViews>
    <workbookView xWindow="0" yWindow="0" windowWidth="28770" windowHeight="14910" activeTab="1" xr2:uid="{17294C23-E330-4D35-883F-FEE4977BF902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3" i="2" l="1"/>
  <c r="F14" i="2"/>
  <c r="F15" i="2"/>
  <c r="F16" i="2"/>
  <c r="F17" i="2"/>
  <c r="F18" i="2"/>
  <c r="F19" i="2"/>
  <c r="F20" i="2"/>
  <c r="E13" i="2"/>
  <c r="E14" i="2"/>
  <c r="E15" i="2"/>
  <c r="E16" i="2"/>
  <c r="E17" i="2"/>
  <c r="E18" i="2"/>
  <c r="E19" i="2"/>
  <c r="E20" i="2"/>
  <c r="F3" i="2"/>
  <c r="F4" i="2"/>
  <c r="F5" i="2"/>
  <c r="F6" i="2"/>
  <c r="F7" i="2"/>
  <c r="F8" i="2"/>
  <c r="F9" i="2"/>
  <c r="F2" i="2"/>
  <c r="E3" i="2"/>
  <c r="E4" i="2"/>
  <c r="E5" i="2"/>
  <c r="E6" i="2"/>
  <c r="E7" i="2"/>
  <c r="E8" i="2"/>
  <c r="E9" i="2"/>
  <c r="E2" i="2"/>
  <c r="D20" i="2"/>
  <c r="C20" i="2"/>
  <c r="B20" i="2"/>
  <c r="D9" i="2"/>
  <c r="C9" i="2"/>
  <c r="B9" i="2"/>
  <c r="G34" i="1"/>
  <c r="I20" i="1"/>
  <c r="I14" i="1"/>
  <c r="I15" i="1"/>
  <c r="I16" i="1"/>
  <c r="I17" i="1"/>
  <c r="I18" i="1"/>
  <c r="I19" i="1"/>
  <c r="I13" i="1"/>
  <c r="I9" i="1"/>
  <c r="I3" i="1"/>
  <c r="I4" i="1"/>
  <c r="I5" i="1"/>
  <c r="I6" i="1"/>
  <c r="I7" i="1"/>
  <c r="I8" i="1"/>
  <c r="I2" i="1"/>
  <c r="J53" i="1"/>
  <c r="J52" i="1"/>
  <c r="I54" i="1"/>
  <c r="D53" i="1"/>
  <c r="D52" i="1"/>
  <c r="J49" i="1"/>
  <c r="J48" i="1"/>
  <c r="I50" i="1"/>
  <c r="D49" i="1"/>
  <c r="D48" i="1"/>
  <c r="C20" i="1"/>
  <c r="D20" i="1"/>
  <c r="B20" i="1"/>
  <c r="C9" i="1"/>
  <c r="D9" i="1"/>
  <c r="B9" i="1"/>
  <c r="J45" i="1" l="1"/>
  <c r="I45" i="1"/>
  <c r="H20" i="1"/>
  <c r="H9" i="1"/>
  <c r="F13" i="1"/>
  <c r="F14" i="1"/>
  <c r="F15" i="1"/>
  <c r="F16" i="1"/>
  <c r="F17" i="1"/>
  <c r="F18" i="1"/>
  <c r="F19" i="1"/>
  <c r="E13" i="1"/>
  <c r="E14" i="1"/>
  <c r="E15" i="1"/>
  <c r="E16" i="1"/>
  <c r="E17" i="1"/>
  <c r="E18" i="1"/>
  <c r="E19" i="1"/>
  <c r="F3" i="1"/>
  <c r="F4" i="1"/>
  <c r="F5" i="1"/>
  <c r="F6" i="1"/>
  <c r="F7" i="1"/>
  <c r="F8" i="1"/>
  <c r="E3" i="1"/>
  <c r="E4" i="1"/>
  <c r="E5" i="1"/>
  <c r="E6" i="1"/>
  <c r="E7" i="1"/>
  <c r="E8" i="1"/>
  <c r="F2" i="1"/>
  <c r="E2" i="1"/>
  <c r="F20" i="1" l="1"/>
  <c r="E20" i="1"/>
  <c r="E9" i="1"/>
  <c r="F9" i="1"/>
</calcChain>
</file>

<file path=xl/sharedStrings.xml><?xml version="1.0" encoding="utf-8"?>
<sst xmlns="http://schemas.openxmlformats.org/spreadsheetml/2006/main" count="91" uniqueCount="30">
  <si>
    <t>KQQ</t>
  </si>
  <si>
    <t>LF</t>
  </si>
  <si>
    <t>WHC</t>
  </si>
  <si>
    <t>YJY</t>
  </si>
  <si>
    <t>ZHY</t>
  </si>
  <si>
    <t>WL</t>
  </si>
  <si>
    <t>WZ</t>
  </si>
  <si>
    <t>TP</t>
  </si>
  <si>
    <t>FP</t>
  </si>
  <si>
    <t>检出率</t>
  </si>
  <si>
    <t>Kappa</t>
  </si>
  <si>
    <t>假阳率</t>
  </si>
  <si>
    <t>Reader1</t>
  </si>
  <si>
    <t>Reader2</t>
  </si>
  <si>
    <t>Reader3</t>
  </si>
  <si>
    <t>Reader4</t>
  </si>
  <si>
    <t>Reader5</t>
  </si>
  <si>
    <t>Reader6</t>
  </si>
  <si>
    <t>Reader7</t>
  </si>
  <si>
    <t>平均</t>
  </si>
  <si>
    <t>Non-Aided</t>
  </si>
  <si>
    <t>Aided</t>
  </si>
  <si>
    <t>Accuracy</t>
  </si>
  <si>
    <t>All</t>
  </si>
  <si>
    <t>FN</t>
  </si>
  <si>
    <t>阳性预测值</t>
  </si>
  <si>
    <t>PIRADs&gt;=3病变阳性预测值</t>
  </si>
  <si>
    <t>PIRADs&gt;=3病变检出率</t>
  </si>
  <si>
    <t>独立阅片</t>
  </si>
  <si>
    <t>AI+独立阅片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</si>
</sst>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zh-CN"/>
              <a:t>检出率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Sheet1!$E$26</c:f>
              <c:strCache>
                <c:ptCount val="1"/>
                <c:pt idx="0">
                  <c:v>Non-Aided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spcFirstLastPara="1" vertOverflow="ellipsis" vert="eaVert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Sheet1!$C$27:$C$34</c:f>
              <c:strCache>
                <c:ptCount val="8"/>
                <c:pt idx="0">
                  <c:v>Reader1</c:v>
                </c:pt>
                <c:pt idx="1">
                  <c:v>Reader2</c:v>
                </c:pt>
                <c:pt idx="2">
                  <c:v>Reader3</c:v>
                </c:pt>
                <c:pt idx="3">
                  <c:v>Reader4</c:v>
                </c:pt>
                <c:pt idx="4">
                  <c:v>Reader5</c:v>
                </c:pt>
                <c:pt idx="5">
                  <c:v>Reader6</c:v>
                </c:pt>
                <c:pt idx="6">
                  <c:v>Reader7</c:v>
                </c:pt>
                <c:pt idx="7">
                  <c:v>平均</c:v>
                </c:pt>
              </c:strCache>
            </c:strRef>
          </c:cat>
          <c:val>
            <c:numRef>
              <c:f>Sheet1!$E$27:$E$34</c:f>
              <c:numCache>
                <c:formatCode>General</c:formatCode>
                <c:ptCount val="8"/>
                <c:pt idx="0">
                  <c:v>0.57930000000000004</c:v>
                </c:pt>
                <c:pt idx="1">
                  <c:v>0.57930000000000004</c:v>
                </c:pt>
                <c:pt idx="2">
                  <c:v>0.53100000000000003</c:v>
                </c:pt>
                <c:pt idx="3">
                  <c:v>0.50339999999999996</c:v>
                </c:pt>
                <c:pt idx="4">
                  <c:v>0.38619999999999999</c:v>
                </c:pt>
                <c:pt idx="5">
                  <c:v>0.64829999999999999</c:v>
                </c:pt>
                <c:pt idx="6">
                  <c:v>0.48970000000000002</c:v>
                </c:pt>
                <c:pt idx="7">
                  <c:v>0.55069999999999997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8B-45DD-B6FE-BA625093B623}"/>
            </c:ext>
          </c:extLst>
        </c:ser>
        <c:ser>
          <c:idx val="1"/>
          <c:order val="1"/>
          <c:tx>
            <c:strRef>
              <c:f>Sheet1!$F$26</c:f>
              <c:strCache>
                <c:ptCount val="1"/>
                <c:pt idx="0">
                  <c:v>Aided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spcFirstLastPara="1" vertOverflow="ellipsis" vert="eaVert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Sheet1!$C$27:$C$34</c:f>
              <c:strCache>
                <c:ptCount val="8"/>
                <c:pt idx="0">
                  <c:v>Reader1</c:v>
                </c:pt>
                <c:pt idx="1">
                  <c:v>Reader2</c:v>
                </c:pt>
                <c:pt idx="2">
                  <c:v>Reader3</c:v>
                </c:pt>
                <c:pt idx="3">
                  <c:v>Reader4</c:v>
                </c:pt>
                <c:pt idx="4">
                  <c:v>Reader5</c:v>
                </c:pt>
                <c:pt idx="5">
                  <c:v>Reader6</c:v>
                </c:pt>
                <c:pt idx="6">
                  <c:v>Reader7</c:v>
                </c:pt>
                <c:pt idx="7">
                  <c:v>平均</c:v>
                </c:pt>
              </c:strCache>
            </c:strRef>
          </c:cat>
          <c:val>
            <c:numRef>
              <c:f>Sheet1!$F$27:$F$34</c:f>
              <c:numCache>
                <c:formatCode>General</c:formatCode>
                <c:ptCount val="8"/>
                <c:pt idx="0">
                  <c:v>0.79310000000000003</c:v>
                </c:pt>
                <c:pt idx="1">
                  <c:v>0.76549999999999996</c:v>
                </c:pt>
                <c:pt idx="2">
                  <c:v>0.8</c:v>
                </c:pt>
                <c:pt idx="3">
                  <c:v>0.79310000000000003</c:v>
                </c:pt>
                <c:pt idx="4">
                  <c:v>0.64829999999999999</c:v>
                </c:pt>
                <c:pt idx="5">
                  <c:v>0.83450000000000002</c:v>
                </c:pt>
                <c:pt idx="6">
                  <c:v>0.78620000000000001</c:v>
                </c:pt>
                <c:pt idx="7">
                  <c:v>0.79110000000000003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8B-45DD-B6FE-BA625093B62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235569192"/>
        <c:axId val="1235569848"/>
      </c:barChart>
      <c:catAx>
        <c:axId val="1235569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5569848"/>
        <c:crosses val="autoZero"/>
        <c:auto val="1"/>
        <c:lblAlgn val="ctr"/>
        <c:lblOffset val="100"/>
        <c:noMultiLvlLbl val="0"/>
      </c:catAx>
      <c:valAx>
        <c:axId val="1235569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5569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zh-CN" altLang="en-US"/>
              <a:t>假阳率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Sheet1!$I$26</c:f>
              <c:strCache>
                <c:ptCount val="1"/>
                <c:pt idx="0">
                  <c:v>Non-Aided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spcFirstLastPara="1" vertOverflow="ellipsis" vert="eaVert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Sheet1!$H$27:$H$34</c:f>
              <c:strCache>
                <c:ptCount val="8"/>
                <c:pt idx="0">
                  <c:v>Reader1</c:v>
                </c:pt>
                <c:pt idx="1">
                  <c:v>Reader2</c:v>
                </c:pt>
                <c:pt idx="2">
                  <c:v>Reader3</c:v>
                </c:pt>
                <c:pt idx="3">
                  <c:v>Reader4</c:v>
                </c:pt>
                <c:pt idx="4">
                  <c:v>Reader5</c:v>
                </c:pt>
                <c:pt idx="5">
                  <c:v>Reader6</c:v>
                </c:pt>
                <c:pt idx="6">
                  <c:v>Reader7</c:v>
                </c:pt>
                <c:pt idx="7">
                  <c:v>平均</c:v>
                </c:pt>
              </c:strCache>
            </c:strRef>
          </c:cat>
          <c:val>
            <c:numRef>
              <c:f>Sheet1!$I$27:$I$34</c:f>
              <c:numCache>
                <c:formatCode>General</c:formatCode>
                <c:ptCount val="8"/>
                <c:pt idx="0">
                  <c:v>0.17780000000000001</c:v>
                </c:pt>
                <c:pt idx="1">
                  <c:v>7.22E-2</c:v>
                </c:pt>
                <c:pt idx="2">
                  <c:v>0.15</c:v>
                </c:pt>
                <c:pt idx="3">
                  <c:v>0.64439999999999997</c:v>
                </c:pt>
                <c:pt idx="4">
                  <c:v>0.18329999999999999</c:v>
                </c:pt>
                <c:pt idx="5">
                  <c:v>0.51670000000000005</c:v>
                </c:pt>
                <c:pt idx="6">
                  <c:v>0.1278</c:v>
                </c:pt>
                <c:pt idx="7">
                  <c:v>0.3397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D2-4424-91FA-C9C091802A83}"/>
            </c:ext>
          </c:extLst>
        </c:ser>
        <c:ser>
          <c:idx val="1"/>
          <c:order val="1"/>
          <c:tx>
            <c:strRef>
              <c:f>Sheet1!$J$26</c:f>
              <c:strCache>
                <c:ptCount val="1"/>
                <c:pt idx="0">
                  <c:v>Aided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spcFirstLastPara="1" vertOverflow="ellipsis" vert="eaVert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Sheet1!$H$27:$H$34</c:f>
              <c:strCache>
                <c:ptCount val="8"/>
                <c:pt idx="0">
                  <c:v>Reader1</c:v>
                </c:pt>
                <c:pt idx="1">
                  <c:v>Reader2</c:v>
                </c:pt>
                <c:pt idx="2">
                  <c:v>Reader3</c:v>
                </c:pt>
                <c:pt idx="3">
                  <c:v>Reader4</c:v>
                </c:pt>
                <c:pt idx="4">
                  <c:v>Reader5</c:v>
                </c:pt>
                <c:pt idx="5">
                  <c:v>Reader6</c:v>
                </c:pt>
                <c:pt idx="6">
                  <c:v>Reader7</c:v>
                </c:pt>
                <c:pt idx="7">
                  <c:v>平均</c:v>
                </c:pt>
              </c:strCache>
            </c:strRef>
          </c:cat>
          <c:val>
            <c:numRef>
              <c:f>Sheet1!$J$27:$J$34</c:f>
              <c:numCache>
                <c:formatCode>General</c:formatCode>
                <c:ptCount val="8"/>
                <c:pt idx="0">
                  <c:v>6.1100000000000002E-2</c:v>
                </c:pt>
                <c:pt idx="1">
                  <c:v>6.6699999999999995E-2</c:v>
                </c:pt>
                <c:pt idx="2">
                  <c:v>2.7799999999999998E-2</c:v>
                </c:pt>
                <c:pt idx="3">
                  <c:v>0.17780000000000001</c:v>
                </c:pt>
                <c:pt idx="4">
                  <c:v>0.16109999999999999</c:v>
                </c:pt>
                <c:pt idx="5">
                  <c:v>0.2278</c:v>
                </c:pt>
                <c:pt idx="6">
                  <c:v>0.15</c:v>
                </c:pt>
                <c:pt idx="7">
                  <c:v>0.1119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D2-4424-91FA-C9C091802A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226643664"/>
        <c:axId val="1226646944"/>
      </c:barChart>
      <c:catAx>
        <c:axId val="122664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6646944"/>
        <c:crosses val="autoZero"/>
        <c:auto val="1"/>
        <c:lblAlgn val="ctr"/>
        <c:lblOffset val="100"/>
        <c:noMultiLvlLbl val="0"/>
      </c:catAx>
      <c:valAx>
        <c:axId val="122664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664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Kappa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Sheet1!$E$37</c:f>
              <c:strCache>
                <c:ptCount val="1"/>
                <c:pt idx="0">
                  <c:v>Non-Aided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spcFirstLastPara="1" vertOverflow="ellipsis" vert="eaVert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Sheet1!$C$38:$C$45</c:f>
              <c:strCache>
                <c:ptCount val="8"/>
                <c:pt idx="0">
                  <c:v>Reader1</c:v>
                </c:pt>
                <c:pt idx="1">
                  <c:v>Reader2</c:v>
                </c:pt>
                <c:pt idx="2">
                  <c:v>Reader3</c:v>
                </c:pt>
                <c:pt idx="3">
                  <c:v>Reader4</c:v>
                </c:pt>
                <c:pt idx="4">
                  <c:v>Reader5</c:v>
                </c:pt>
                <c:pt idx="5">
                  <c:v>Reader6</c:v>
                </c:pt>
                <c:pt idx="6">
                  <c:v>Reader7</c:v>
                </c:pt>
                <c:pt idx="7">
                  <c:v>All</c:v>
                </c:pt>
              </c:strCache>
            </c:strRef>
          </c:cat>
          <c:val>
            <c:numRef>
              <c:f>Sheet1!$E$38:$E$45</c:f>
              <c:numCache>
                <c:formatCode>General</c:formatCode>
                <c:ptCount val="8"/>
                <c:pt idx="0">
                  <c:v>0.44990000000000002</c:v>
                </c:pt>
                <c:pt idx="1">
                  <c:v>0.52200000000000002</c:v>
                </c:pt>
                <c:pt idx="2">
                  <c:v>0.39350000000000002</c:v>
                </c:pt>
                <c:pt idx="3">
                  <c:v>5.2200000000000003E-2</c:v>
                </c:pt>
                <c:pt idx="4">
                  <c:v>0.1661</c:v>
                </c:pt>
                <c:pt idx="5">
                  <c:v>0.2727</c:v>
                </c:pt>
                <c:pt idx="6">
                  <c:v>0.37730000000000002</c:v>
                </c:pt>
                <c:pt idx="7">
                  <c:v>0.3034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76-4CC2-BBA0-2883E9085897}"/>
            </c:ext>
          </c:extLst>
        </c:ser>
        <c:ser>
          <c:idx val="1"/>
          <c:order val="1"/>
          <c:tx>
            <c:strRef>
              <c:f>Sheet1!$F$37</c:f>
              <c:strCache>
                <c:ptCount val="1"/>
                <c:pt idx="0">
                  <c:v>Aided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spcFirstLastPara="1" vertOverflow="ellipsis" vert="eaVert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Sheet1!$C$38:$C$45</c:f>
              <c:strCache>
                <c:ptCount val="8"/>
                <c:pt idx="0">
                  <c:v>Reader1</c:v>
                </c:pt>
                <c:pt idx="1">
                  <c:v>Reader2</c:v>
                </c:pt>
                <c:pt idx="2">
                  <c:v>Reader3</c:v>
                </c:pt>
                <c:pt idx="3">
                  <c:v>Reader4</c:v>
                </c:pt>
                <c:pt idx="4">
                  <c:v>Reader5</c:v>
                </c:pt>
                <c:pt idx="5">
                  <c:v>Reader6</c:v>
                </c:pt>
                <c:pt idx="6">
                  <c:v>Reader7</c:v>
                </c:pt>
                <c:pt idx="7">
                  <c:v>All</c:v>
                </c:pt>
              </c:strCache>
            </c:strRef>
          </c:cat>
          <c:val>
            <c:numRef>
              <c:f>Sheet1!$F$38:$F$45</c:f>
              <c:numCache>
                <c:formatCode>General</c:formatCode>
                <c:ptCount val="8"/>
                <c:pt idx="0">
                  <c:v>0.7198</c:v>
                </c:pt>
                <c:pt idx="1">
                  <c:v>0.70720000000000005</c:v>
                </c:pt>
                <c:pt idx="2">
                  <c:v>0.79410000000000003</c:v>
                </c:pt>
                <c:pt idx="3">
                  <c:v>0.5988</c:v>
                </c:pt>
                <c:pt idx="4">
                  <c:v>0.43730000000000002</c:v>
                </c:pt>
                <c:pt idx="5">
                  <c:v>0.63180000000000003</c:v>
                </c:pt>
                <c:pt idx="6">
                  <c:v>0.61939999999999995</c:v>
                </c:pt>
                <c:pt idx="7">
                  <c:v>0.64290000000000003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76-4CC2-BBA0-2883E90858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305326712"/>
        <c:axId val="1305327040"/>
      </c:barChart>
      <c:catAx>
        <c:axId val="1305326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327040"/>
        <c:crosses val="autoZero"/>
        <c:auto val="1"/>
        <c:lblAlgn val="ctr"/>
        <c:lblOffset val="100"/>
        <c:noMultiLvlLbl val="0"/>
      </c:catAx>
      <c:valAx>
        <c:axId val="130532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326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zh-CN"/>
              <a:t>准确率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Sheet1!$I$37</c:f>
              <c:strCache>
                <c:ptCount val="1"/>
                <c:pt idx="0">
                  <c:v>Non-Aided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spcFirstLastPara="1" vertOverflow="ellipsis" vert="eaVert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Sheet1!$H$38:$H$45</c:f>
              <c:strCache>
                <c:ptCount val="8"/>
                <c:pt idx="0">
                  <c:v>Reader1</c:v>
                </c:pt>
                <c:pt idx="1">
                  <c:v>Reader2</c:v>
                </c:pt>
                <c:pt idx="2">
                  <c:v>Reader3</c:v>
                </c:pt>
                <c:pt idx="3">
                  <c:v>Reader4</c:v>
                </c:pt>
                <c:pt idx="4">
                  <c:v>Reader5</c:v>
                </c:pt>
                <c:pt idx="5">
                  <c:v>Reader6</c:v>
                </c:pt>
                <c:pt idx="6">
                  <c:v>Reader7</c:v>
                </c:pt>
                <c:pt idx="7">
                  <c:v>平均</c:v>
                </c:pt>
              </c:strCache>
            </c:strRef>
          </c:cat>
          <c:val>
            <c:numRef>
              <c:f>Sheet1!$I$38:$I$45</c:f>
              <c:numCache>
                <c:formatCode>General</c:formatCode>
                <c:ptCount val="8"/>
                <c:pt idx="0">
                  <c:v>0.56389999999999996</c:v>
                </c:pt>
                <c:pt idx="1">
                  <c:v>0.69830000000000003</c:v>
                </c:pt>
                <c:pt idx="2">
                  <c:v>0.59830000000000005</c:v>
                </c:pt>
                <c:pt idx="3">
                  <c:v>0.2349</c:v>
                </c:pt>
                <c:pt idx="4">
                  <c:v>0.53169999999999995</c:v>
                </c:pt>
                <c:pt idx="5">
                  <c:v>0.39379999999999998</c:v>
                </c:pt>
                <c:pt idx="6">
                  <c:v>0.61980000000000002</c:v>
                </c:pt>
                <c:pt idx="7">
                  <c:v>0.52010000000000001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7E-4AE5-9882-DE8BA14AFFEA}"/>
            </c:ext>
          </c:extLst>
        </c:ser>
        <c:ser>
          <c:idx val="1"/>
          <c:order val="1"/>
          <c:tx>
            <c:strRef>
              <c:f>Sheet1!$J$37</c:f>
              <c:strCache>
                <c:ptCount val="1"/>
                <c:pt idx="0">
                  <c:v>Aided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spcFirstLastPara="1" vertOverflow="ellipsis" vert="eaVert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Sheet1!$H$38:$H$45</c:f>
              <c:strCache>
                <c:ptCount val="8"/>
                <c:pt idx="0">
                  <c:v>Reader1</c:v>
                </c:pt>
                <c:pt idx="1">
                  <c:v>Reader2</c:v>
                </c:pt>
                <c:pt idx="2">
                  <c:v>Reader3</c:v>
                </c:pt>
                <c:pt idx="3">
                  <c:v>Reader4</c:v>
                </c:pt>
                <c:pt idx="4">
                  <c:v>Reader5</c:v>
                </c:pt>
                <c:pt idx="5">
                  <c:v>Reader6</c:v>
                </c:pt>
                <c:pt idx="6">
                  <c:v>Reader7</c:v>
                </c:pt>
                <c:pt idx="7">
                  <c:v>平均</c:v>
                </c:pt>
              </c:strCache>
            </c:strRef>
          </c:cat>
          <c:val>
            <c:numRef>
              <c:f>Sheet1!$J$38:$J$45</c:f>
              <c:numCache>
                <c:formatCode>General</c:formatCode>
                <c:ptCount val="8"/>
                <c:pt idx="0">
                  <c:v>0.77939999999999998</c:v>
                </c:pt>
                <c:pt idx="1">
                  <c:v>0.77780000000000005</c:v>
                </c:pt>
                <c:pt idx="2">
                  <c:v>0.86670000000000003</c:v>
                </c:pt>
                <c:pt idx="3">
                  <c:v>0.64290000000000003</c:v>
                </c:pt>
                <c:pt idx="4">
                  <c:v>0.63009999999999999</c:v>
                </c:pt>
                <c:pt idx="5">
                  <c:v>0.68640000000000001</c:v>
                </c:pt>
                <c:pt idx="6">
                  <c:v>0.68389999999999995</c:v>
                </c:pt>
                <c:pt idx="7">
                  <c:v>0.72389999999999999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7E-4AE5-9882-DE8BA14AFFE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309935296"/>
        <c:axId val="1309937920"/>
      </c:barChart>
      <c:catAx>
        <c:axId val="1309935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9937920"/>
        <c:crosses val="autoZero"/>
        <c:auto val="1"/>
        <c:lblAlgn val="ctr"/>
        <c:lblOffset val="100"/>
        <c:noMultiLvlLbl val="0"/>
      </c:catAx>
      <c:valAx>
        <c:axId val="130993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9935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zh-CN" altLang="en-US" sz="1400"/>
              <a:t>病变层面，以</a:t>
            </a:r>
            <a:r>
              <a:rPr lang="en-US" altLang="zh-CN" sz="1400"/>
              <a:t>PIRADs&gt;=3/4</a:t>
            </a:r>
            <a:r>
              <a:rPr lang="zh-CN" altLang="en-US" sz="1400"/>
              <a:t>为阳性病变</a:t>
            </a:r>
            <a:endParaRPr lang="en-US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Sheet2!$K$7</c:f>
              <c:strCache>
                <c:ptCount val="1"/>
                <c:pt idx="0">
                  <c:v>AI+独立阅片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Sheet2!$K$10:$N$10</c:f>
              <c:strCache>
                <c:ptCount val="2"/>
                <c:pt idx="0">
                  <c:v>PIRADs&gt;=3病变检出率</c:v>
                </c:pt>
                <c:pt idx="1">
                  <c:v>PIRADs&gt;=3病变阳性预测值</c:v>
                </c:pt>
              </c:strCache>
            </c:strRef>
          </c:cat>
          <c:val>
            <c:numRef>
              <c:f>Sheet2!$K$12:$N$12</c:f>
              <c:numCache>
                <c:formatCode>General</c:formatCode>
                <c:ptCount val="4"/>
                <c:pt idx="0">
                  <c:v>0.77439999999999998</c:v>
                </c:pt>
                <c:pt idx="1">
                  <c:v>0.83940000000000003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F2-4CF2-AB7A-0AFE5284D145}"/>
            </c:ext>
          </c:extLst>
        </c:ser>
        <c:ser>
          <c:idx val="0"/>
          <c:order val="1"/>
          <c:tx>
            <c:strRef>
              <c:f>Sheet2!$K$6</c:f>
              <c:strCache>
                <c:ptCount val="1"/>
                <c:pt idx="0">
                  <c:v>独立阅片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Sheet2!$K$10:$N$10</c:f>
              <c:strCache>
                <c:ptCount val="2"/>
                <c:pt idx="0">
                  <c:v>PIRADs&gt;=3病变检出率</c:v>
                </c:pt>
                <c:pt idx="1">
                  <c:v>PIRADs&gt;=3病变阳性预测值</c:v>
                </c:pt>
              </c:strCache>
            </c:strRef>
          </c:cat>
          <c:val>
            <c:numRef>
              <c:f>Sheet2!$K$11:$N$11</c:f>
              <c:numCache>
                <c:formatCode>General</c:formatCode>
                <c:ptCount val="4"/>
                <c:pt idx="0">
                  <c:v>0.53100000000000003</c:v>
                </c:pt>
                <c:pt idx="1">
                  <c:v>0.65769999999999995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F2-4CF2-AB7A-0AFE5284D1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430772544"/>
        <c:axId val="1430769592"/>
      </c:barChart>
      <c:catAx>
        <c:axId val="14307725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769592"/>
        <c:crosses val="autoZero"/>
        <c:auto val="1"/>
        <c:lblAlgn val="ctr"/>
        <c:lblOffset val="100"/>
        <c:noMultiLvlLbl val="0"/>
      </c:catAx>
      <c:valAx>
        <c:axId val="1430769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772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PIRADs&gt;=4</a:t>
            </a:r>
            <a:r>
              <a:rPr lang="zh-CN"/>
              <a:t>病变检出率</a:t>
            </a:r>
            <a:r>
              <a:rPr lang="en-US"/>
              <a:t>/</a:t>
            </a:r>
            <a:r>
              <a:rPr lang="zh-CN"/>
              <a:t>阳性预测值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Sheet2!$K$6</c:f>
              <c:strCache>
                <c:ptCount val="1"/>
                <c:pt idx="0">
                  <c:v>独立阅片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Sheet2!$L$5:$M$5</c:f>
              <c:strCache>
                <c:ptCount val="2"/>
                <c:pt idx="0">
                  <c:v>检出率</c:v>
                </c:pt>
                <c:pt idx="1">
                  <c:v>阳性预测值</c:v>
                </c:pt>
              </c:strCache>
            </c:strRef>
          </c:cat>
          <c:val>
            <c:numRef>
              <c:f>Sheet2!$L$6:$M$6</c:f>
              <c:numCache>
                <c:formatCode>General</c:formatCode>
                <c:ptCount val="2"/>
                <c:pt idx="0">
                  <c:v>0.64990000000000003</c:v>
                </c:pt>
                <c:pt idx="1">
                  <c:v>0.53520000000000001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C5-49A5-A467-44AE3266F3ED}"/>
            </c:ext>
          </c:extLst>
        </c:ser>
        <c:ser>
          <c:idx val="1"/>
          <c:order val="1"/>
          <c:tx>
            <c:strRef>
              <c:f>Sheet2!$K$7</c:f>
              <c:strCache>
                <c:ptCount val="1"/>
                <c:pt idx="0">
                  <c:v>AI+独立阅片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Sheet2!$L$5:$M$5</c:f>
              <c:strCache>
                <c:ptCount val="2"/>
                <c:pt idx="0">
                  <c:v>检出率</c:v>
                </c:pt>
                <c:pt idx="1">
                  <c:v>阳性预测值</c:v>
                </c:pt>
              </c:strCache>
            </c:strRef>
          </c:cat>
          <c:val>
            <c:numRef>
              <c:f>Sheet2!$L$7:$M$7</c:f>
              <c:numCache>
                <c:formatCode>General</c:formatCode>
                <c:ptCount val="2"/>
                <c:pt idx="0">
                  <c:v>0.87250000000000005</c:v>
                </c:pt>
                <c:pt idx="1">
                  <c:v>0.66700000000000004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C5-49A5-A467-44AE3266F3E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573654440"/>
        <c:axId val="1573655424"/>
      </c:barChart>
      <c:catAx>
        <c:axId val="15736544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655424"/>
        <c:crosses val="autoZero"/>
        <c:auto val="1"/>
        <c:lblAlgn val="ctr"/>
        <c:lblOffset val="100"/>
        <c:noMultiLvlLbl val="0"/>
      </c:catAx>
      <c:valAx>
        <c:axId val="1573655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654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228600</xdr:colOff>
      <xdr:row>2</xdr:row>
      <xdr:rowOff>176212</xdr:rowOff>
    </xdr:from>
    <xdr:to>
      <xdr:col>19</xdr:col>
      <xdr:colOff>533400</xdr:colOff>
      <xdr:row>17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4B123C-42FC-D1F4-BF06-178EE9BF5F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200025</xdr:colOff>
      <xdr:row>17</xdr:row>
      <xdr:rowOff>138112</xdr:rowOff>
    </xdr:from>
    <xdr:to>
      <xdr:col>19</xdr:col>
      <xdr:colOff>504825</xdr:colOff>
      <xdr:row>32</xdr:row>
      <xdr:rowOff>23812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B95EE0-A878-6631-E7EE-7A60B5EBF4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185737</xdr:colOff>
      <xdr:row>33</xdr:row>
      <xdr:rowOff>23812</xdr:rowOff>
    </xdr:from>
    <xdr:to>
      <xdr:col>19</xdr:col>
      <xdr:colOff>490537</xdr:colOff>
      <xdr:row>47</xdr:row>
      <xdr:rowOff>100012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0A239BB-B168-404D-DAB0-CFF7792CBC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528637</xdr:colOff>
      <xdr:row>2</xdr:row>
      <xdr:rowOff>166687</xdr:rowOff>
    </xdr:from>
    <xdr:to>
      <xdr:col>27</xdr:col>
      <xdr:colOff>223837</xdr:colOff>
      <xdr:row>17</xdr:row>
      <xdr:rowOff>52387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CBB1AB4-3660-1AE4-89A7-82C50BB74C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14</xdr:row>
      <xdr:rowOff>23812</xdr:rowOff>
    </xdr:from>
    <xdr:to>
      <xdr:col>18</xdr:col>
      <xdr:colOff>228600</xdr:colOff>
      <xdr:row>28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647374-DC1C-7F56-5733-28E1B67BDC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45555</xdr:colOff>
      <xdr:row>18</xdr:row>
      <xdr:rowOff>185531</xdr:rowOff>
    </xdr:from>
    <xdr:to>
      <xdr:col>17</xdr:col>
      <xdr:colOff>327163</xdr:colOff>
      <xdr:row>33</xdr:row>
      <xdr:rowOff>71231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1639DA0-3DB6-96ED-05B6-A32B1795BF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FE6B0-216E-4AF7-9A98-D809E74C2648}">
  <dimension ref="A1:J54"/>
  <sheetViews>
    <sheetView workbookViewId="0">
      <selection activeCell="E9" sqref="E9"/>
    </sheetView>
  </sheetViews>
  <sheetFormatPr defaultRowHeight="15" x14ac:dyDescent="0.25"/>
  <cols>
    <col min="9" max="9" width="12" bestFit="1" customWidth="1"/>
  </cols>
  <sheetData>
    <row r="1" spans="1:9" x14ac:dyDescent="0.25">
      <c r="B1" t="s">
        <v>7</v>
      </c>
      <c r="C1" t="s">
        <v>8</v>
      </c>
      <c r="D1" t="s">
        <v>24</v>
      </c>
      <c r="E1" t="s">
        <v>9</v>
      </c>
      <c r="F1" t="s">
        <v>11</v>
      </c>
      <c r="G1" t="s">
        <v>10</v>
      </c>
      <c r="H1" t="s">
        <v>22</v>
      </c>
      <c r="I1" t="s">
        <v>25</v>
      </c>
    </row>
    <row r="2" spans="1:9" x14ac:dyDescent="0.25">
      <c r="A2" t="s">
        <v>0</v>
      </c>
      <c r="B2">
        <v>84</v>
      </c>
      <c r="C2">
        <v>32</v>
      </c>
      <c r="D2">
        <v>61</v>
      </c>
      <c r="E2">
        <f>ROUND(B2/145,4)</f>
        <v>0.57930000000000004</v>
      </c>
      <c r="F2">
        <f>ROUND(C2/180,4)</f>
        <v>0.17780000000000001</v>
      </c>
      <c r="G2">
        <v>0.44990000000000002</v>
      </c>
      <c r="H2">
        <v>0.56389999999999996</v>
      </c>
      <c r="I2">
        <f>ROUND(B2/(B2+C2),4)</f>
        <v>0.72409999999999997</v>
      </c>
    </row>
    <row r="3" spans="1:9" x14ac:dyDescent="0.25">
      <c r="A3" t="s">
        <v>1</v>
      </c>
      <c r="B3">
        <v>84</v>
      </c>
      <c r="C3">
        <v>13</v>
      </c>
      <c r="D3">
        <v>61</v>
      </c>
      <c r="E3">
        <f t="shared" ref="E3:E19" si="0">ROUND(B3/145,4)</f>
        <v>0.57930000000000004</v>
      </c>
      <c r="F3">
        <f t="shared" ref="F3:F19" si="1">ROUND(C3/180,4)</f>
        <v>7.22E-2</v>
      </c>
      <c r="G3">
        <v>0.52200000000000002</v>
      </c>
      <c r="H3">
        <v>0.69830000000000003</v>
      </c>
      <c r="I3">
        <f t="shared" ref="I3:I8" si="2">ROUND(B3/(B3+C3),4)</f>
        <v>0.86599999999999999</v>
      </c>
    </row>
    <row r="4" spans="1:9" x14ac:dyDescent="0.25">
      <c r="A4" t="s">
        <v>2</v>
      </c>
      <c r="B4">
        <v>77</v>
      </c>
      <c r="C4">
        <v>27</v>
      </c>
      <c r="D4">
        <v>68</v>
      </c>
      <c r="E4">
        <f t="shared" si="0"/>
        <v>0.53100000000000003</v>
      </c>
      <c r="F4">
        <f t="shared" si="1"/>
        <v>0.15</v>
      </c>
      <c r="G4">
        <v>0.39350000000000002</v>
      </c>
      <c r="H4">
        <v>0.59830000000000005</v>
      </c>
      <c r="I4">
        <f t="shared" si="2"/>
        <v>0.74039999999999995</v>
      </c>
    </row>
    <row r="5" spans="1:9" x14ac:dyDescent="0.25">
      <c r="A5" t="s">
        <v>3</v>
      </c>
      <c r="B5">
        <v>73</v>
      </c>
      <c r="C5">
        <v>116</v>
      </c>
      <c r="D5">
        <v>72</v>
      </c>
      <c r="E5">
        <f t="shared" si="0"/>
        <v>0.50339999999999996</v>
      </c>
      <c r="F5">
        <f t="shared" si="1"/>
        <v>0.64439999999999997</v>
      </c>
      <c r="G5">
        <v>5.2200000000000003E-2</v>
      </c>
      <c r="H5">
        <v>0.2349</v>
      </c>
      <c r="I5">
        <f t="shared" si="2"/>
        <v>0.38619999999999999</v>
      </c>
    </row>
    <row r="6" spans="1:9" x14ac:dyDescent="0.25">
      <c r="A6" t="s">
        <v>4</v>
      </c>
      <c r="B6">
        <v>56</v>
      </c>
      <c r="C6">
        <v>33</v>
      </c>
      <c r="D6">
        <v>89</v>
      </c>
      <c r="E6">
        <f t="shared" si="0"/>
        <v>0.38619999999999999</v>
      </c>
      <c r="F6">
        <f t="shared" si="1"/>
        <v>0.18329999999999999</v>
      </c>
      <c r="G6">
        <v>0.1661</v>
      </c>
      <c r="H6">
        <v>0.53169999999999995</v>
      </c>
      <c r="I6">
        <f t="shared" si="2"/>
        <v>0.62919999999999998</v>
      </c>
    </row>
    <row r="7" spans="1:9" x14ac:dyDescent="0.25">
      <c r="A7" t="s">
        <v>5</v>
      </c>
      <c r="B7">
        <v>94</v>
      </c>
      <c r="C7">
        <v>93</v>
      </c>
      <c r="D7">
        <v>51</v>
      </c>
      <c r="E7">
        <f t="shared" si="0"/>
        <v>0.64829999999999999</v>
      </c>
      <c r="F7">
        <f t="shared" si="1"/>
        <v>0.51670000000000005</v>
      </c>
      <c r="G7">
        <v>0.2727</v>
      </c>
      <c r="H7">
        <v>0.39379999999999998</v>
      </c>
      <c r="I7">
        <f t="shared" si="2"/>
        <v>0.50270000000000004</v>
      </c>
    </row>
    <row r="8" spans="1:9" x14ac:dyDescent="0.25">
      <c r="A8" t="s">
        <v>6</v>
      </c>
      <c r="B8">
        <v>71</v>
      </c>
      <c r="C8">
        <v>23</v>
      </c>
      <c r="D8">
        <v>74</v>
      </c>
      <c r="E8">
        <f t="shared" si="0"/>
        <v>0.48970000000000002</v>
      </c>
      <c r="F8">
        <f t="shared" si="1"/>
        <v>0.1278</v>
      </c>
      <c r="G8">
        <v>0.37730000000000002</v>
      </c>
      <c r="H8">
        <v>0.61980000000000002</v>
      </c>
      <c r="I8">
        <f t="shared" si="2"/>
        <v>0.75529999999999997</v>
      </c>
    </row>
    <row r="9" spans="1:9" x14ac:dyDescent="0.25">
      <c r="B9">
        <f>SUM(B2:B8)</f>
        <v>539</v>
      </c>
      <c r="C9">
        <f t="shared" ref="C9:D9" si="3">SUM(C2:C8)</f>
        <v>337</v>
      </c>
      <c r="D9">
        <f t="shared" si="3"/>
        <v>476</v>
      </c>
      <c r="E9">
        <f>ROUND(AVERAGE(E2:E8),4)</f>
        <v>0.53100000000000003</v>
      </c>
      <c r="F9">
        <f>ROUND(AVERAGE(F2:F8),4)</f>
        <v>0.26750000000000002</v>
      </c>
      <c r="G9">
        <v>0.3034</v>
      </c>
      <c r="H9">
        <f>ROUND(AVERAGE(H2:H8),4)</f>
        <v>0.52010000000000001</v>
      </c>
      <c r="I9">
        <f>ROUND(AVERAGE(I2:I8),4)</f>
        <v>0.65769999999999995</v>
      </c>
    </row>
    <row r="12" spans="1:9" x14ac:dyDescent="0.25">
      <c r="B12" t="s">
        <v>7</v>
      </c>
      <c r="C12" t="s">
        <v>8</v>
      </c>
    </row>
    <row r="13" spans="1:9" x14ac:dyDescent="0.25">
      <c r="A13" t="s">
        <v>0</v>
      </c>
      <c r="B13">
        <v>115</v>
      </c>
      <c r="C13">
        <v>11</v>
      </c>
      <c r="D13">
        <v>30</v>
      </c>
      <c r="E13">
        <f t="shared" si="0"/>
        <v>0.79310000000000003</v>
      </c>
      <c r="F13">
        <f t="shared" si="1"/>
        <v>6.1100000000000002E-2</v>
      </c>
      <c r="G13">
        <v>0.7198</v>
      </c>
      <c r="H13">
        <v>0.77939999999999998</v>
      </c>
      <c r="I13">
        <f>ROUND(B13/(B13+C13),4)</f>
        <v>0.91269999999999996</v>
      </c>
    </row>
    <row r="14" spans="1:9" x14ac:dyDescent="0.25">
      <c r="A14" t="s">
        <v>1</v>
      </c>
      <c r="B14">
        <v>111</v>
      </c>
      <c r="C14">
        <v>12</v>
      </c>
      <c r="D14">
        <v>34</v>
      </c>
      <c r="E14">
        <f t="shared" si="0"/>
        <v>0.76549999999999996</v>
      </c>
      <c r="F14">
        <f t="shared" si="1"/>
        <v>6.6699999999999995E-2</v>
      </c>
      <c r="G14">
        <v>0.70720000000000005</v>
      </c>
      <c r="H14">
        <v>0.77780000000000005</v>
      </c>
      <c r="I14">
        <f t="shared" ref="I14:I19" si="4">ROUND(B14/(B14+C14),4)</f>
        <v>0.90239999999999998</v>
      </c>
    </row>
    <row r="15" spans="1:9" x14ac:dyDescent="0.25">
      <c r="A15" t="s">
        <v>2</v>
      </c>
      <c r="B15">
        <v>116</v>
      </c>
      <c r="C15">
        <v>5</v>
      </c>
      <c r="D15">
        <v>29</v>
      </c>
      <c r="E15">
        <f t="shared" si="0"/>
        <v>0.8</v>
      </c>
      <c r="F15">
        <f t="shared" si="1"/>
        <v>2.7799999999999998E-2</v>
      </c>
      <c r="G15">
        <v>0.79410000000000003</v>
      </c>
      <c r="H15">
        <v>0.86670000000000003</v>
      </c>
      <c r="I15">
        <f t="shared" si="4"/>
        <v>0.9587</v>
      </c>
    </row>
    <row r="16" spans="1:9" x14ac:dyDescent="0.25">
      <c r="A16" t="s">
        <v>3</v>
      </c>
      <c r="B16">
        <v>115</v>
      </c>
      <c r="C16">
        <v>32</v>
      </c>
      <c r="D16">
        <v>30</v>
      </c>
      <c r="E16">
        <f t="shared" si="0"/>
        <v>0.79310000000000003</v>
      </c>
      <c r="F16">
        <f t="shared" si="1"/>
        <v>0.17780000000000001</v>
      </c>
      <c r="G16">
        <v>0.5988</v>
      </c>
      <c r="H16">
        <v>0.64290000000000003</v>
      </c>
      <c r="I16">
        <f t="shared" si="4"/>
        <v>0.7823</v>
      </c>
    </row>
    <row r="17" spans="1:10" x14ac:dyDescent="0.25">
      <c r="A17" t="s">
        <v>4</v>
      </c>
      <c r="B17">
        <v>94</v>
      </c>
      <c r="C17">
        <v>29</v>
      </c>
      <c r="D17">
        <v>51</v>
      </c>
      <c r="E17">
        <f t="shared" si="0"/>
        <v>0.64829999999999999</v>
      </c>
      <c r="F17">
        <f t="shared" si="1"/>
        <v>0.16109999999999999</v>
      </c>
      <c r="G17">
        <v>0.43730000000000002</v>
      </c>
      <c r="H17">
        <v>0.63009999999999999</v>
      </c>
      <c r="I17">
        <f t="shared" si="4"/>
        <v>0.76419999999999999</v>
      </c>
    </row>
    <row r="18" spans="1:10" x14ac:dyDescent="0.25">
      <c r="A18" t="s">
        <v>5</v>
      </c>
      <c r="B18">
        <v>121</v>
      </c>
      <c r="C18">
        <v>41</v>
      </c>
      <c r="D18">
        <v>24</v>
      </c>
      <c r="E18">
        <f t="shared" si="0"/>
        <v>0.83450000000000002</v>
      </c>
      <c r="F18">
        <f t="shared" si="1"/>
        <v>0.2278</v>
      </c>
      <c r="G18">
        <v>0.63180000000000003</v>
      </c>
      <c r="H18">
        <v>0.68640000000000001</v>
      </c>
      <c r="I18">
        <f t="shared" si="4"/>
        <v>0.74690000000000001</v>
      </c>
    </row>
    <row r="19" spans="1:10" x14ac:dyDescent="0.25">
      <c r="A19" t="s">
        <v>6</v>
      </c>
      <c r="B19">
        <v>114</v>
      </c>
      <c r="C19">
        <v>27</v>
      </c>
      <c r="D19">
        <v>31</v>
      </c>
      <c r="E19">
        <f t="shared" si="0"/>
        <v>0.78620000000000001</v>
      </c>
      <c r="F19">
        <f t="shared" si="1"/>
        <v>0.15</v>
      </c>
      <c r="G19">
        <v>0.61939999999999995</v>
      </c>
      <c r="H19">
        <v>0.68389999999999995</v>
      </c>
      <c r="I19">
        <f t="shared" si="4"/>
        <v>0.8085</v>
      </c>
    </row>
    <row r="20" spans="1:10" x14ac:dyDescent="0.25">
      <c r="B20">
        <f>SUM(B13:B19)</f>
        <v>786</v>
      </c>
      <c r="C20">
        <f t="shared" ref="C20:D20" si="5">SUM(C13:C19)</f>
        <v>157</v>
      </c>
      <c r="D20">
        <f t="shared" si="5"/>
        <v>229</v>
      </c>
      <c r="E20">
        <f>ROUND(AVERAGE(E13:E19),4)</f>
        <v>0.77439999999999998</v>
      </c>
      <c r="F20">
        <f>ROUND(AVERAGE(F13:F19),4)</f>
        <v>0.1246</v>
      </c>
      <c r="G20">
        <v>0.64290000000000003</v>
      </c>
      <c r="H20">
        <f>ROUND(AVERAGE(H13:H19),4)</f>
        <v>0.72389999999999999</v>
      </c>
      <c r="I20">
        <f>ROUND(AVERAGE(I13:I19),4)</f>
        <v>0.83940000000000003</v>
      </c>
    </row>
    <row r="26" spans="1:10" x14ac:dyDescent="0.25">
      <c r="E26" t="s">
        <v>20</v>
      </c>
      <c r="F26" t="s">
        <v>21</v>
      </c>
      <c r="I26" t="s">
        <v>20</v>
      </c>
      <c r="J26" t="s">
        <v>21</v>
      </c>
    </row>
    <row r="27" spans="1:10" x14ac:dyDescent="0.25">
      <c r="C27" t="s">
        <v>12</v>
      </c>
      <c r="E27">
        <v>0.57930000000000004</v>
      </c>
      <c r="F27">
        <v>0.79310000000000003</v>
      </c>
      <c r="H27" t="s">
        <v>12</v>
      </c>
      <c r="I27">
        <v>0.17780000000000001</v>
      </c>
      <c r="J27">
        <v>6.1100000000000002E-2</v>
      </c>
    </row>
    <row r="28" spans="1:10" x14ac:dyDescent="0.25">
      <c r="C28" t="s">
        <v>13</v>
      </c>
      <c r="E28">
        <v>0.57930000000000004</v>
      </c>
      <c r="F28">
        <v>0.76549999999999996</v>
      </c>
      <c r="H28" t="s">
        <v>13</v>
      </c>
      <c r="I28">
        <v>7.22E-2</v>
      </c>
      <c r="J28">
        <v>6.6699999999999995E-2</v>
      </c>
    </row>
    <row r="29" spans="1:10" x14ac:dyDescent="0.25">
      <c r="C29" t="s">
        <v>14</v>
      </c>
      <c r="E29">
        <v>0.53100000000000003</v>
      </c>
      <c r="F29">
        <v>0.8</v>
      </c>
      <c r="H29" t="s">
        <v>14</v>
      </c>
      <c r="I29">
        <v>0.15</v>
      </c>
      <c r="J29">
        <v>2.7799999999999998E-2</v>
      </c>
    </row>
    <row r="30" spans="1:10" x14ac:dyDescent="0.25">
      <c r="C30" t="s">
        <v>15</v>
      </c>
      <c r="E30">
        <v>0.50339999999999996</v>
      </c>
      <c r="F30">
        <v>0.79310000000000003</v>
      </c>
      <c r="H30" t="s">
        <v>15</v>
      </c>
      <c r="I30">
        <v>0.64439999999999997</v>
      </c>
      <c r="J30">
        <v>0.17780000000000001</v>
      </c>
    </row>
    <row r="31" spans="1:10" x14ac:dyDescent="0.25">
      <c r="C31" t="s">
        <v>16</v>
      </c>
      <c r="E31">
        <v>0.38619999999999999</v>
      </c>
      <c r="F31">
        <v>0.64829999999999999</v>
      </c>
      <c r="H31" t="s">
        <v>16</v>
      </c>
      <c r="I31">
        <v>0.18329999999999999</v>
      </c>
      <c r="J31">
        <v>0.16109999999999999</v>
      </c>
    </row>
    <row r="32" spans="1:10" x14ac:dyDescent="0.25">
      <c r="C32" t="s">
        <v>17</v>
      </c>
      <c r="E32">
        <v>0.64829999999999999</v>
      </c>
      <c r="F32">
        <v>0.83450000000000002</v>
      </c>
      <c r="H32" t="s">
        <v>17</v>
      </c>
      <c r="I32">
        <v>0.51670000000000005</v>
      </c>
      <c r="J32">
        <v>0.2278</v>
      </c>
    </row>
    <row r="33" spans="2:10" x14ac:dyDescent="0.25">
      <c r="C33" t="s">
        <v>18</v>
      </c>
      <c r="E33">
        <v>0.48970000000000002</v>
      </c>
      <c r="F33">
        <v>0.78620000000000001</v>
      </c>
      <c r="H33" t="s">
        <v>18</v>
      </c>
      <c r="I33">
        <v>0.1278</v>
      </c>
      <c r="J33">
        <v>0.15</v>
      </c>
    </row>
    <row r="34" spans="2:10" x14ac:dyDescent="0.25">
      <c r="C34" t="s">
        <v>19</v>
      </c>
      <c r="E34">
        <v>0.55069999999999997</v>
      </c>
      <c r="F34">
        <v>0.79110000000000003</v>
      </c>
      <c r="G34">
        <f>F34-E34</f>
        <v>0.24040000000000006</v>
      </c>
      <c r="H34" t="s">
        <v>19</v>
      </c>
      <c r="I34">
        <v>0.3397</v>
      </c>
      <c r="J34">
        <v>0.1119</v>
      </c>
    </row>
    <row r="37" spans="2:10" x14ac:dyDescent="0.25">
      <c r="E37" t="s">
        <v>20</v>
      </c>
      <c r="F37" t="s">
        <v>21</v>
      </c>
      <c r="I37" t="s">
        <v>20</v>
      </c>
      <c r="J37" t="s">
        <v>21</v>
      </c>
    </row>
    <row r="38" spans="2:10" x14ac:dyDescent="0.25">
      <c r="C38" t="s">
        <v>12</v>
      </c>
      <c r="E38">
        <v>0.44990000000000002</v>
      </c>
      <c r="F38">
        <v>0.7198</v>
      </c>
      <c r="H38" t="s">
        <v>12</v>
      </c>
      <c r="I38">
        <v>0.56389999999999996</v>
      </c>
      <c r="J38">
        <v>0.77939999999999998</v>
      </c>
    </row>
    <row r="39" spans="2:10" x14ac:dyDescent="0.25">
      <c r="C39" t="s">
        <v>13</v>
      </c>
      <c r="E39">
        <v>0.52200000000000002</v>
      </c>
      <c r="F39">
        <v>0.70720000000000005</v>
      </c>
      <c r="H39" t="s">
        <v>13</v>
      </c>
      <c r="I39">
        <v>0.69830000000000003</v>
      </c>
      <c r="J39">
        <v>0.77780000000000005</v>
      </c>
    </row>
    <row r="40" spans="2:10" x14ac:dyDescent="0.25">
      <c r="C40" t="s">
        <v>14</v>
      </c>
      <c r="E40">
        <v>0.39350000000000002</v>
      </c>
      <c r="F40">
        <v>0.79410000000000003</v>
      </c>
      <c r="H40" t="s">
        <v>14</v>
      </c>
      <c r="I40">
        <v>0.59830000000000005</v>
      </c>
      <c r="J40">
        <v>0.86670000000000003</v>
      </c>
    </row>
    <row r="41" spans="2:10" x14ac:dyDescent="0.25">
      <c r="C41" t="s">
        <v>15</v>
      </c>
      <c r="E41">
        <v>5.2200000000000003E-2</v>
      </c>
      <c r="F41">
        <v>0.5988</v>
      </c>
      <c r="H41" t="s">
        <v>15</v>
      </c>
      <c r="I41">
        <v>0.2349</v>
      </c>
      <c r="J41">
        <v>0.64290000000000003</v>
      </c>
    </row>
    <row r="42" spans="2:10" x14ac:dyDescent="0.25">
      <c r="C42" t="s">
        <v>16</v>
      </c>
      <c r="E42">
        <v>0.1661</v>
      </c>
      <c r="F42">
        <v>0.43730000000000002</v>
      </c>
      <c r="H42" t="s">
        <v>16</v>
      </c>
      <c r="I42">
        <v>0.53169999999999995</v>
      </c>
      <c r="J42">
        <v>0.63009999999999999</v>
      </c>
    </row>
    <row r="43" spans="2:10" x14ac:dyDescent="0.25">
      <c r="C43" t="s">
        <v>17</v>
      </c>
      <c r="E43">
        <v>0.2727</v>
      </c>
      <c r="F43">
        <v>0.63180000000000003</v>
      </c>
      <c r="H43" t="s">
        <v>17</v>
      </c>
      <c r="I43">
        <v>0.39379999999999998</v>
      </c>
      <c r="J43">
        <v>0.68640000000000001</v>
      </c>
    </row>
    <row r="44" spans="2:10" x14ac:dyDescent="0.25">
      <c r="C44" t="s">
        <v>18</v>
      </c>
      <c r="E44">
        <v>0.37730000000000002</v>
      </c>
      <c r="F44">
        <v>0.61939999999999995</v>
      </c>
      <c r="H44" t="s">
        <v>18</v>
      </c>
      <c r="I44">
        <v>0.61980000000000002</v>
      </c>
      <c r="J44">
        <v>0.68389999999999995</v>
      </c>
    </row>
    <row r="45" spans="2:10" x14ac:dyDescent="0.25">
      <c r="C45" t="s">
        <v>23</v>
      </c>
      <c r="E45">
        <v>0.3034</v>
      </c>
      <c r="F45">
        <v>0.64290000000000003</v>
      </c>
      <c r="H45" t="s">
        <v>19</v>
      </c>
      <c r="I45">
        <f>ROUND(AVERAGE(I38:I44),4)</f>
        <v>0.52010000000000001</v>
      </c>
      <c r="J45">
        <f>ROUND(AVERAGE(J38:J44),4)</f>
        <v>0.72389999999999999</v>
      </c>
    </row>
    <row r="48" spans="2:10" x14ac:dyDescent="0.25">
      <c r="B48">
        <v>539</v>
      </c>
      <c r="C48">
        <v>476</v>
      </c>
      <c r="D48">
        <f>SUM(B48:C48)</f>
        <v>1015</v>
      </c>
      <c r="F48">
        <v>662.5</v>
      </c>
      <c r="G48">
        <v>352.5</v>
      </c>
      <c r="J48">
        <f>ROUND(B48/D48,4)</f>
        <v>0.53100000000000003</v>
      </c>
    </row>
    <row r="49" spans="2:10" x14ac:dyDescent="0.25">
      <c r="B49">
        <v>786</v>
      </c>
      <c r="C49">
        <v>229</v>
      </c>
      <c r="D49">
        <f>SUM(B49:C49)</f>
        <v>1015</v>
      </c>
      <c r="F49">
        <v>662.5</v>
      </c>
      <c r="G49">
        <v>352.5</v>
      </c>
      <c r="J49">
        <f>ROUND(B49/D49,4)</f>
        <v>0.77439999999999998</v>
      </c>
    </row>
    <row r="50" spans="2:10" x14ac:dyDescent="0.25">
      <c r="H50">
        <v>132.58000000000001</v>
      </c>
      <c r="I50">
        <f>CHIDIST(H50,1)</f>
        <v>1.1171300101216081E-30</v>
      </c>
    </row>
    <row r="52" spans="2:10" x14ac:dyDescent="0.25">
      <c r="B52">
        <v>539</v>
      </c>
      <c r="C52">
        <v>337</v>
      </c>
      <c r="D52">
        <f>SUM(B52:C52)</f>
        <v>876</v>
      </c>
      <c r="F52">
        <v>638.1</v>
      </c>
      <c r="G52">
        <v>237.9</v>
      </c>
      <c r="J52">
        <f>ROUND(B52/D52,4)</f>
        <v>0.61529999999999996</v>
      </c>
    </row>
    <row r="53" spans="2:10" x14ac:dyDescent="0.25">
      <c r="B53">
        <v>786</v>
      </c>
      <c r="C53">
        <v>157</v>
      </c>
      <c r="D53">
        <f>SUM(B53:C53)</f>
        <v>943</v>
      </c>
      <c r="F53">
        <v>686.9</v>
      </c>
      <c r="G53">
        <v>256.10000000000002</v>
      </c>
      <c r="J53">
        <f>ROUND(B53/D53,4)</f>
        <v>0.83350000000000002</v>
      </c>
    </row>
    <row r="54" spans="2:10" x14ac:dyDescent="0.25">
      <c r="H54">
        <v>256.10000000000002</v>
      </c>
      <c r="I54">
        <f>CHIDIST(H54,1)</f>
        <v>1.2151987327011396E-57</v>
      </c>
    </row>
  </sheetData>
  <phoneticPr fontId="1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A6F31-40E8-46D9-8F73-CDF1CAF19463}">
  <dimension ref="A1:M20"/>
  <sheetViews>
    <sheetView tabSelected="1" zoomScale="115" zoomScaleNormal="115" workbookViewId="0">
      <selection activeCell="D12" sqref="D12"/>
    </sheetView>
  </sheetViews>
  <sheetFormatPr defaultRowHeight="15" x14ac:dyDescent="0.25"/>
  <sheetData>
    <row r="1" spans="1:13" x14ac:dyDescent="0.25">
      <c r="B1" t="s">
        <v>7</v>
      </c>
      <c r="C1" t="s">
        <v>8</v>
      </c>
      <c r="D1" t="s">
        <v>24</v>
      </c>
      <c r="E1" t="s">
        <v>9</v>
      </c>
      <c r="F1" t="s">
        <v>25</v>
      </c>
    </row>
    <row r="2" spans="1:13" x14ac:dyDescent="0.25">
      <c r="A2" t="s">
        <v>0</v>
      </c>
      <c r="B2">
        <v>73</v>
      </c>
      <c r="C2">
        <v>43</v>
      </c>
      <c r="D2">
        <v>29</v>
      </c>
      <c r="E2">
        <f>ROUND(B2/(B2+D2),4)</f>
        <v>0.7157</v>
      </c>
      <c r="F2">
        <f>ROUND(B2/(B2+C2),4)</f>
        <v>0.62929999999999997</v>
      </c>
    </row>
    <row r="3" spans="1:13" x14ac:dyDescent="0.25">
      <c r="A3" t="s">
        <v>1</v>
      </c>
      <c r="B3">
        <v>74</v>
      </c>
      <c r="C3">
        <v>21</v>
      </c>
      <c r="D3">
        <v>28</v>
      </c>
      <c r="E3">
        <f t="shared" ref="E3:E20" si="0">ROUND(B3/(B3+D3),4)</f>
        <v>0.72550000000000003</v>
      </c>
      <c r="F3">
        <f t="shared" ref="F3:F20" si="1">ROUND(B3/(B3+C3),4)</f>
        <v>0.77890000000000004</v>
      </c>
    </row>
    <row r="4" spans="1:13" x14ac:dyDescent="0.25">
      <c r="A4" t="s">
        <v>2</v>
      </c>
      <c r="B4">
        <v>68</v>
      </c>
      <c r="C4">
        <v>36</v>
      </c>
      <c r="D4">
        <v>34</v>
      </c>
      <c r="E4">
        <f t="shared" si="0"/>
        <v>0.66669999999999996</v>
      </c>
      <c r="F4">
        <f t="shared" si="1"/>
        <v>0.65380000000000005</v>
      </c>
    </row>
    <row r="5" spans="1:13" x14ac:dyDescent="0.25">
      <c r="A5" t="s">
        <v>3</v>
      </c>
      <c r="B5">
        <v>64</v>
      </c>
      <c r="C5">
        <v>125</v>
      </c>
      <c r="D5">
        <v>38</v>
      </c>
      <c r="E5">
        <f t="shared" si="0"/>
        <v>0.62749999999999995</v>
      </c>
      <c r="F5">
        <f t="shared" si="1"/>
        <v>0.33860000000000001</v>
      </c>
      <c r="L5" t="s">
        <v>9</v>
      </c>
      <c r="M5" t="s">
        <v>25</v>
      </c>
    </row>
    <row r="6" spans="1:13" x14ac:dyDescent="0.25">
      <c r="A6" t="s">
        <v>4</v>
      </c>
      <c r="B6">
        <v>47</v>
      </c>
      <c r="C6">
        <v>41</v>
      </c>
      <c r="D6">
        <v>55</v>
      </c>
      <c r="E6">
        <f t="shared" si="0"/>
        <v>0.46079999999999999</v>
      </c>
      <c r="F6">
        <f t="shared" si="1"/>
        <v>0.53410000000000002</v>
      </c>
      <c r="K6" t="s">
        <v>28</v>
      </c>
      <c r="L6">
        <v>0.64990000000000003</v>
      </c>
      <c r="M6">
        <v>0.53520000000000001</v>
      </c>
    </row>
    <row r="7" spans="1:13" x14ac:dyDescent="0.25">
      <c r="A7" t="s">
        <v>5</v>
      </c>
      <c r="B7">
        <v>77</v>
      </c>
      <c r="C7">
        <v>104</v>
      </c>
      <c r="D7">
        <v>25</v>
      </c>
      <c r="E7">
        <f t="shared" si="0"/>
        <v>0.75490000000000002</v>
      </c>
      <c r="F7">
        <f t="shared" si="1"/>
        <v>0.4254</v>
      </c>
      <c r="K7" t="s">
        <v>29</v>
      </c>
      <c r="L7">
        <v>0.87250000000000005</v>
      </c>
      <c r="M7">
        <v>0.66700000000000004</v>
      </c>
    </row>
    <row r="8" spans="1:13" x14ac:dyDescent="0.25">
      <c r="A8" t="s">
        <v>6</v>
      </c>
      <c r="B8">
        <v>61</v>
      </c>
      <c r="C8">
        <v>33</v>
      </c>
      <c r="D8">
        <v>41</v>
      </c>
      <c r="E8">
        <f t="shared" si="0"/>
        <v>0.59799999999999998</v>
      </c>
      <c r="F8">
        <f t="shared" si="1"/>
        <v>0.64890000000000003</v>
      </c>
    </row>
    <row r="9" spans="1:13" x14ac:dyDescent="0.25">
      <c r="B9">
        <f>SUM(B2:B8)</f>
        <v>464</v>
      </c>
      <c r="C9">
        <f t="shared" ref="C9:D9" si="2">SUM(C2:C8)</f>
        <v>403</v>
      </c>
      <c r="D9">
        <f t="shared" si="2"/>
        <v>250</v>
      </c>
      <c r="E9">
        <f t="shared" si="0"/>
        <v>0.64990000000000003</v>
      </c>
      <c r="F9">
        <f t="shared" si="1"/>
        <v>0.53520000000000001</v>
      </c>
    </row>
    <row r="10" spans="1:13" x14ac:dyDescent="0.25">
      <c r="K10" t="s">
        <v>27</v>
      </c>
      <c r="L10" t="s">
        <v>26</v>
      </c>
    </row>
    <row r="11" spans="1:13" x14ac:dyDescent="0.25">
      <c r="K11">
        <v>0.53100000000000003</v>
      </c>
      <c r="L11">
        <v>0.65769999999999995</v>
      </c>
    </row>
    <row r="12" spans="1:13" x14ac:dyDescent="0.25">
      <c r="B12" t="s">
        <v>7</v>
      </c>
      <c r="C12" t="s">
        <v>8</v>
      </c>
      <c r="K12">
        <v>0.77439999999999998</v>
      </c>
      <c r="L12">
        <v>0.83940000000000003</v>
      </c>
    </row>
    <row r="13" spans="1:13" x14ac:dyDescent="0.25">
      <c r="A13" t="s">
        <v>0</v>
      </c>
      <c r="B13">
        <v>92</v>
      </c>
      <c r="C13">
        <v>34</v>
      </c>
      <c r="D13">
        <v>10</v>
      </c>
      <c r="E13">
        <f t="shared" si="0"/>
        <v>0.90200000000000002</v>
      </c>
      <c r="F13">
        <f t="shared" si="1"/>
        <v>0.73019999999999996</v>
      </c>
    </row>
    <row r="14" spans="1:13" x14ac:dyDescent="0.25">
      <c r="A14" t="s">
        <v>1</v>
      </c>
      <c r="B14">
        <v>92</v>
      </c>
      <c r="C14">
        <v>31</v>
      </c>
      <c r="D14">
        <v>10</v>
      </c>
      <c r="E14">
        <f t="shared" si="0"/>
        <v>0.90200000000000002</v>
      </c>
      <c r="F14">
        <f t="shared" si="1"/>
        <v>0.748</v>
      </c>
    </row>
    <row r="15" spans="1:13" x14ac:dyDescent="0.25">
      <c r="A15" t="s">
        <v>2</v>
      </c>
      <c r="B15">
        <v>96</v>
      </c>
      <c r="C15">
        <v>26</v>
      </c>
      <c r="D15">
        <v>6</v>
      </c>
      <c r="E15">
        <f t="shared" si="0"/>
        <v>0.94120000000000004</v>
      </c>
      <c r="F15">
        <f t="shared" si="1"/>
        <v>0.78690000000000004</v>
      </c>
    </row>
    <row r="16" spans="1:13" x14ac:dyDescent="0.25">
      <c r="A16" t="s">
        <v>3</v>
      </c>
      <c r="B16">
        <v>94</v>
      </c>
      <c r="C16">
        <v>51</v>
      </c>
      <c r="D16">
        <v>8</v>
      </c>
      <c r="E16">
        <f t="shared" si="0"/>
        <v>0.92159999999999997</v>
      </c>
      <c r="F16">
        <f t="shared" si="1"/>
        <v>0.64829999999999999</v>
      </c>
    </row>
    <row r="17" spans="1:6" x14ac:dyDescent="0.25">
      <c r="A17" t="s">
        <v>4</v>
      </c>
      <c r="B17">
        <v>76</v>
      </c>
      <c r="C17">
        <v>43</v>
      </c>
      <c r="D17">
        <v>26</v>
      </c>
      <c r="E17">
        <f t="shared" si="0"/>
        <v>0.74509999999999998</v>
      </c>
      <c r="F17">
        <f t="shared" si="1"/>
        <v>0.63870000000000005</v>
      </c>
    </row>
    <row r="18" spans="1:6" x14ac:dyDescent="0.25">
      <c r="A18" t="s">
        <v>5</v>
      </c>
      <c r="B18">
        <v>87</v>
      </c>
      <c r="C18">
        <v>73</v>
      </c>
      <c r="D18">
        <v>15</v>
      </c>
      <c r="E18">
        <f t="shared" si="0"/>
        <v>0.85289999999999999</v>
      </c>
      <c r="F18">
        <f t="shared" si="1"/>
        <v>0.54379999999999995</v>
      </c>
    </row>
    <row r="19" spans="1:6" x14ac:dyDescent="0.25">
      <c r="A19" t="s">
        <v>6</v>
      </c>
      <c r="B19">
        <v>86</v>
      </c>
      <c r="C19">
        <v>53</v>
      </c>
      <c r="D19">
        <v>16</v>
      </c>
      <c r="E19">
        <f t="shared" si="0"/>
        <v>0.84309999999999996</v>
      </c>
      <c r="F19">
        <f t="shared" si="1"/>
        <v>0.61870000000000003</v>
      </c>
    </row>
    <row r="20" spans="1:6" x14ac:dyDescent="0.25">
      <c r="B20">
        <f>SUM(B13:B19)</f>
        <v>623</v>
      </c>
      <c r="C20">
        <f t="shared" ref="C20:D20" si="3">SUM(C13:C19)</f>
        <v>311</v>
      </c>
      <c r="D20">
        <f t="shared" si="3"/>
        <v>91</v>
      </c>
      <c r="E20">
        <f t="shared" si="0"/>
        <v>0.87250000000000005</v>
      </c>
      <c r="F20">
        <f t="shared" si="1"/>
        <v>0.66700000000000004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Hu, Zhong Hua</dc:creator>
  <cp:lastModifiedBy>Hu, Zhong Hua</cp:lastModifiedBy>
  <dcterms:created xsi:type="dcterms:W3CDTF">2023-03-15T14:08:26Z</dcterms:created>
  <dcterms:modified xsi:type="dcterms:W3CDTF">2023-04-21T13:19:58Z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f6dbec8-95a8-4638-9f5f-bd076536645c_Enabled">
    <vt:lpwstr>true</vt:lpwstr>
  </property>
  <property fmtid="{D5CDD505-2E9C-101B-9397-08002B2CF9AE}" pid="3" name="MSIP_Label_ff6dbec8-95a8-4638-9f5f-bd076536645c_SetDate">
    <vt:lpwstr>2023-03-15T14:08:26Z</vt:lpwstr>
  </property>
  <property fmtid="{D5CDD505-2E9C-101B-9397-08002B2CF9AE}" pid="4" name="MSIP_Label_ff6dbec8-95a8-4638-9f5f-bd076536645c_Method">
    <vt:lpwstr>Standard</vt:lpwstr>
  </property>
  <property fmtid="{D5CDD505-2E9C-101B-9397-08002B2CF9AE}" pid="5" name="MSIP_Label_ff6dbec8-95a8-4638-9f5f-bd076536645c_Name">
    <vt:lpwstr>Restricted - Default</vt:lpwstr>
  </property>
  <property fmtid="{D5CDD505-2E9C-101B-9397-08002B2CF9AE}" pid="6" name="MSIP_Label_ff6dbec8-95a8-4638-9f5f-bd076536645c_SiteId">
    <vt:lpwstr>5dbf1add-202a-4b8d-815b-bf0fb024e033</vt:lpwstr>
  </property>
  <property fmtid="{D5CDD505-2E9C-101B-9397-08002B2CF9AE}" pid="7" name="MSIP_Label_ff6dbec8-95a8-4638-9f5f-bd076536645c_ActionId">
    <vt:lpwstr>8a124578-2785-49b9-bc11-884d399cbc53</vt:lpwstr>
  </property>
  <property fmtid="{D5CDD505-2E9C-101B-9397-08002B2CF9AE}" pid="8" name="MSIP_Label_ff6dbec8-95a8-4638-9f5f-bd076536645c_ContentBits">
    <vt:lpwstr>0</vt:lpwstr>
  </property>
</Properties>
</file>