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pbring-my.sharepoint.com/personal/sierra_gomez_upbring_org/Documents/Documents/"/>
    </mc:Choice>
  </mc:AlternateContent>
  <xr:revisionPtr revIDLastSave="0" documentId="8_{9C63E076-8D93-46D1-8E6F-378BD41A745C}" xr6:coauthVersionLast="47" xr6:coauthVersionMax="47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Crowdfunding" sheetId="1" r:id="rId1"/>
    <sheet name="Pivot Parent " sheetId="3" r:id="rId2"/>
    <sheet name="Pivot SUB" sheetId="4" r:id="rId3"/>
    <sheet name="Pivot Months" sheetId="5" r:id="rId4"/>
    <sheet name="BONUS" sheetId="9" r:id="rId5"/>
    <sheet name="BONUS2" sheetId="11" r:id="rId6"/>
    <sheet name="Crowdfunding (2)" sheetId="10" state="hidden" r:id="rId7"/>
  </sheets>
  <definedNames>
    <definedName name="_xlnm._FilterDatabase" localSheetId="6" hidden="1">'Crowdfunding (2)'!$G$1:$G$1002</definedName>
  </definedNames>
  <calcPr calcId="191029"/>
  <pivotCaches>
    <pivotCache cacheId="20" r:id="rId8"/>
    <pivotCache cacheId="4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1" l="1"/>
  <c r="K9" i="11"/>
  <c r="K8" i="11"/>
  <c r="K7" i="11"/>
  <c r="K6" i="11"/>
  <c r="K5" i="11"/>
  <c r="K4" i="11"/>
  <c r="E10" i="11"/>
  <c r="E9" i="11"/>
  <c r="E8" i="11"/>
  <c r="E7" i="11"/>
  <c r="E6" i="11"/>
  <c r="E5" i="11"/>
  <c r="E4" i="11"/>
  <c r="H3" i="9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4" i="9"/>
  <c r="E5" i="9"/>
  <c r="E6" i="9"/>
  <c r="E7" i="9"/>
  <c r="E8" i="9"/>
  <c r="E9" i="9"/>
  <c r="E10" i="9"/>
  <c r="E11" i="9"/>
  <c r="E12" i="9"/>
  <c r="E13" i="9"/>
  <c r="E3" i="9"/>
  <c r="D12" i="9"/>
  <c r="D11" i="9"/>
  <c r="D10" i="9"/>
  <c r="D9" i="9"/>
  <c r="D8" i="9"/>
  <c r="D7" i="9"/>
  <c r="D6" i="9"/>
  <c r="D5" i="9"/>
  <c r="D4" i="9"/>
  <c r="D3" i="9"/>
  <c r="C3" i="9"/>
  <c r="C12" i="9"/>
  <c r="C11" i="9"/>
  <c r="C10" i="9"/>
  <c r="C9" i="9"/>
  <c r="C8" i="9"/>
  <c r="C7" i="9"/>
  <c r="C6" i="9"/>
  <c r="C5" i="9"/>
  <c r="C4" i="9"/>
  <c r="B3" i="9"/>
  <c r="C2" i="9"/>
  <c r="B12" i="9"/>
  <c r="B11" i="9"/>
  <c r="B10" i="9"/>
  <c r="B9" i="9"/>
  <c r="B8" i="9"/>
  <c r="B7" i="9"/>
  <c r="B6" i="9"/>
  <c r="B5" i="9"/>
  <c r="B4" i="9"/>
  <c r="U1001" i="10"/>
  <c r="T1001" i="10"/>
  <c r="O1001" i="10"/>
  <c r="M1001" i="10"/>
  <c r="L1001" i="10"/>
  <c r="I1001" i="10"/>
  <c r="F1001" i="10"/>
  <c r="U1000" i="10"/>
  <c r="T1000" i="10"/>
  <c r="O1000" i="10"/>
  <c r="M1000" i="10"/>
  <c r="L1000" i="10"/>
  <c r="I1000" i="10"/>
  <c r="F1000" i="10"/>
  <c r="U999" i="10"/>
  <c r="T999" i="10"/>
  <c r="O999" i="10"/>
  <c r="M999" i="10"/>
  <c r="L999" i="10"/>
  <c r="I999" i="10"/>
  <c r="F999" i="10"/>
  <c r="U998" i="10"/>
  <c r="T998" i="10"/>
  <c r="O998" i="10"/>
  <c r="M998" i="10"/>
  <c r="L998" i="10"/>
  <c r="I998" i="10"/>
  <c r="F998" i="10"/>
  <c r="U997" i="10"/>
  <c r="T997" i="10"/>
  <c r="O997" i="10"/>
  <c r="M997" i="10"/>
  <c r="L997" i="10"/>
  <c r="I997" i="10"/>
  <c r="F997" i="10"/>
  <c r="U996" i="10"/>
  <c r="T996" i="10"/>
  <c r="O996" i="10"/>
  <c r="M996" i="10"/>
  <c r="L996" i="10"/>
  <c r="I996" i="10"/>
  <c r="F996" i="10"/>
  <c r="U995" i="10"/>
  <c r="T995" i="10"/>
  <c r="O995" i="10"/>
  <c r="M995" i="10"/>
  <c r="L995" i="10"/>
  <c r="I995" i="10"/>
  <c r="F995" i="10"/>
  <c r="U994" i="10"/>
  <c r="T994" i="10"/>
  <c r="O994" i="10"/>
  <c r="M994" i="10"/>
  <c r="L994" i="10"/>
  <c r="I994" i="10"/>
  <c r="F994" i="10"/>
  <c r="U993" i="10"/>
  <c r="T993" i="10"/>
  <c r="O993" i="10"/>
  <c r="M993" i="10"/>
  <c r="L993" i="10"/>
  <c r="I993" i="10"/>
  <c r="F993" i="10"/>
  <c r="U992" i="10"/>
  <c r="T992" i="10"/>
  <c r="O992" i="10"/>
  <c r="M992" i="10"/>
  <c r="L992" i="10"/>
  <c r="I992" i="10"/>
  <c r="F992" i="10"/>
  <c r="U991" i="10"/>
  <c r="T991" i="10"/>
  <c r="O991" i="10"/>
  <c r="M991" i="10"/>
  <c r="L991" i="10"/>
  <c r="I991" i="10"/>
  <c r="F991" i="10"/>
  <c r="U990" i="10"/>
  <c r="T990" i="10"/>
  <c r="O990" i="10"/>
  <c r="M990" i="10"/>
  <c r="L990" i="10"/>
  <c r="I990" i="10"/>
  <c r="F990" i="10"/>
  <c r="U989" i="10"/>
  <c r="T989" i="10"/>
  <c r="O989" i="10"/>
  <c r="M989" i="10"/>
  <c r="L989" i="10"/>
  <c r="I989" i="10"/>
  <c r="F989" i="10"/>
  <c r="U988" i="10"/>
  <c r="T988" i="10"/>
  <c r="O988" i="10"/>
  <c r="M988" i="10"/>
  <c r="L988" i="10"/>
  <c r="I988" i="10"/>
  <c r="F988" i="10"/>
  <c r="U987" i="10"/>
  <c r="T987" i="10"/>
  <c r="O987" i="10"/>
  <c r="M987" i="10"/>
  <c r="L987" i="10"/>
  <c r="I987" i="10"/>
  <c r="F987" i="10"/>
  <c r="U986" i="10"/>
  <c r="T986" i="10"/>
  <c r="O986" i="10"/>
  <c r="M986" i="10"/>
  <c r="L986" i="10"/>
  <c r="I986" i="10"/>
  <c r="F986" i="10"/>
  <c r="U985" i="10"/>
  <c r="T985" i="10"/>
  <c r="O985" i="10"/>
  <c r="M985" i="10"/>
  <c r="L985" i="10"/>
  <c r="I985" i="10"/>
  <c r="F985" i="10"/>
  <c r="U984" i="10"/>
  <c r="T984" i="10"/>
  <c r="O984" i="10"/>
  <c r="M984" i="10"/>
  <c r="L984" i="10"/>
  <c r="I984" i="10"/>
  <c r="F984" i="10"/>
  <c r="U983" i="10"/>
  <c r="T983" i="10"/>
  <c r="O983" i="10"/>
  <c r="M983" i="10"/>
  <c r="L983" i="10"/>
  <c r="I983" i="10"/>
  <c r="F983" i="10"/>
  <c r="U982" i="10"/>
  <c r="T982" i="10"/>
  <c r="O982" i="10"/>
  <c r="M982" i="10"/>
  <c r="L982" i="10"/>
  <c r="I982" i="10"/>
  <c r="F982" i="10"/>
  <c r="U981" i="10"/>
  <c r="T981" i="10"/>
  <c r="O981" i="10"/>
  <c r="M981" i="10"/>
  <c r="L981" i="10"/>
  <c r="I981" i="10"/>
  <c r="F981" i="10"/>
  <c r="U980" i="10"/>
  <c r="T980" i="10"/>
  <c r="O980" i="10"/>
  <c r="M980" i="10"/>
  <c r="L980" i="10"/>
  <c r="I980" i="10"/>
  <c r="F980" i="10"/>
  <c r="U979" i="10"/>
  <c r="T979" i="10"/>
  <c r="O979" i="10"/>
  <c r="M979" i="10"/>
  <c r="L979" i="10"/>
  <c r="I979" i="10"/>
  <c r="F979" i="10"/>
  <c r="U978" i="10"/>
  <c r="T978" i="10"/>
  <c r="O978" i="10"/>
  <c r="M978" i="10"/>
  <c r="L978" i="10"/>
  <c r="I978" i="10"/>
  <c r="F978" i="10"/>
  <c r="U977" i="10"/>
  <c r="T977" i="10"/>
  <c r="O977" i="10"/>
  <c r="M977" i="10"/>
  <c r="L977" i="10"/>
  <c r="I977" i="10"/>
  <c r="F977" i="10"/>
  <c r="U976" i="10"/>
  <c r="T976" i="10"/>
  <c r="O976" i="10"/>
  <c r="M976" i="10"/>
  <c r="L976" i="10"/>
  <c r="I976" i="10"/>
  <c r="F976" i="10"/>
  <c r="U975" i="10"/>
  <c r="T975" i="10"/>
  <c r="O975" i="10"/>
  <c r="M975" i="10"/>
  <c r="L975" i="10"/>
  <c r="I975" i="10"/>
  <c r="F975" i="10"/>
  <c r="U974" i="10"/>
  <c r="T974" i="10"/>
  <c r="O974" i="10"/>
  <c r="M974" i="10"/>
  <c r="L974" i="10"/>
  <c r="I974" i="10"/>
  <c r="F974" i="10"/>
  <c r="U973" i="10"/>
  <c r="T973" i="10"/>
  <c r="O973" i="10"/>
  <c r="M973" i="10"/>
  <c r="L973" i="10"/>
  <c r="I973" i="10"/>
  <c r="F973" i="10"/>
  <c r="U972" i="10"/>
  <c r="T972" i="10"/>
  <c r="O972" i="10"/>
  <c r="M972" i="10"/>
  <c r="L972" i="10"/>
  <c r="I972" i="10"/>
  <c r="F972" i="10"/>
  <c r="U971" i="10"/>
  <c r="T971" i="10"/>
  <c r="O971" i="10"/>
  <c r="M971" i="10"/>
  <c r="L971" i="10"/>
  <c r="I971" i="10"/>
  <c r="F971" i="10"/>
  <c r="U970" i="10"/>
  <c r="T970" i="10"/>
  <c r="O970" i="10"/>
  <c r="M970" i="10"/>
  <c r="L970" i="10"/>
  <c r="I970" i="10"/>
  <c r="F970" i="10"/>
  <c r="U969" i="10"/>
  <c r="T969" i="10"/>
  <c r="O969" i="10"/>
  <c r="M969" i="10"/>
  <c r="L969" i="10"/>
  <c r="I969" i="10"/>
  <c r="F969" i="10"/>
  <c r="U968" i="10"/>
  <c r="T968" i="10"/>
  <c r="O968" i="10"/>
  <c r="M968" i="10"/>
  <c r="L968" i="10"/>
  <c r="I968" i="10"/>
  <c r="F968" i="10"/>
  <c r="U967" i="10"/>
  <c r="T967" i="10"/>
  <c r="O967" i="10"/>
  <c r="M967" i="10"/>
  <c r="L967" i="10"/>
  <c r="I967" i="10"/>
  <c r="F967" i="10"/>
  <c r="U966" i="10"/>
  <c r="T966" i="10"/>
  <c r="O966" i="10"/>
  <c r="M966" i="10"/>
  <c r="L966" i="10"/>
  <c r="I966" i="10"/>
  <c r="F966" i="10"/>
  <c r="U965" i="10"/>
  <c r="T965" i="10"/>
  <c r="O965" i="10"/>
  <c r="M965" i="10"/>
  <c r="L965" i="10"/>
  <c r="I965" i="10"/>
  <c r="F965" i="10"/>
  <c r="U964" i="10"/>
  <c r="T964" i="10"/>
  <c r="O964" i="10"/>
  <c r="M964" i="10"/>
  <c r="L964" i="10"/>
  <c r="I964" i="10"/>
  <c r="F964" i="10"/>
  <c r="U963" i="10"/>
  <c r="T963" i="10"/>
  <c r="O963" i="10"/>
  <c r="M963" i="10"/>
  <c r="L963" i="10"/>
  <c r="I963" i="10"/>
  <c r="F963" i="10"/>
  <c r="U962" i="10"/>
  <c r="T962" i="10"/>
  <c r="O962" i="10"/>
  <c r="M962" i="10"/>
  <c r="L962" i="10"/>
  <c r="I962" i="10"/>
  <c r="F962" i="10"/>
  <c r="U961" i="10"/>
  <c r="T961" i="10"/>
  <c r="O961" i="10"/>
  <c r="M961" i="10"/>
  <c r="L961" i="10"/>
  <c r="I961" i="10"/>
  <c r="F961" i="10"/>
  <c r="U960" i="10"/>
  <c r="T960" i="10"/>
  <c r="O960" i="10"/>
  <c r="M960" i="10"/>
  <c r="L960" i="10"/>
  <c r="I960" i="10"/>
  <c r="F960" i="10"/>
  <c r="U959" i="10"/>
  <c r="T959" i="10"/>
  <c r="O959" i="10"/>
  <c r="M959" i="10"/>
  <c r="L959" i="10"/>
  <c r="I959" i="10"/>
  <c r="F959" i="10"/>
  <c r="U958" i="10"/>
  <c r="T958" i="10"/>
  <c r="O958" i="10"/>
  <c r="M958" i="10"/>
  <c r="L958" i="10"/>
  <c r="I958" i="10"/>
  <c r="F958" i="10"/>
  <c r="U957" i="10"/>
  <c r="T957" i="10"/>
  <c r="O957" i="10"/>
  <c r="M957" i="10"/>
  <c r="L957" i="10"/>
  <c r="I957" i="10"/>
  <c r="F957" i="10"/>
  <c r="U956" i="10"/>
  <c r="T956" i="10"/>
  <c r="O956" i="10"/>
  <c r="M956" i="10"/>
  <c r="L956" i="10"/>
  <c r="I956" i="10"/>
  <c r="F956" i="10"/>
  <c r="U955" i="10"/>
  <c r="T955" i="10"/>
  <c r="O955" i="10"/>
  <c r="M955" i="10"/>
  <c r="L955" i="10"/>
  <c r="I955" i="10"/>
  <c r="F955" i="10"/>
  <c r="U954" i="10"/>
  <c r="T954" i="10"/>
  <c r="O954" i="10"/>
  <c r="M954" i="10"/>
  <c r="L954" i="10"/>
  <c r="I954" i="10"/>
  <c r="F954" i="10"/>
  <c r="U953" i="10"/>
  <c r="T953" i="10"/>
  <c r="O953" i="10"/>
  <c r="M953" i="10"/>
  <c r="L953" i="10"/>
  <c r="I953" i="10"/>
  <c r="F953" i="10"/>
  <c r="U952" i="10"/>
  <c r="T952" i="10"/>
  <c r="O952" i="10"/>
  <c r="M952" i="10"/>
  <c r="L952" i="10"/>
  <c r="I952" i="10"/>
  <c r="F952" i="10"/>
  <c r="U951" i="10"/>
  <c r="T951" i="10"/>
  <c r="O951" i="10"/>
  <c r="M951" i="10"/>
  <c r="L951" i="10"/>
  <c r="I951" i="10"/>
  <c r="F951" i="10"/>
  <c r="U950" i="10"/>
  <c r="T950" i="10"/>
  <c r="O950" i="10"/>
  <c r="M950" i="10"/>
  <c r="L950" i="10"/>
  <c r="I950" i="10"/>
  <c r="F950" i="10"/>
  <c r="U949" i="10"/>
  <c r="T949" i="10"/>
  <c r="O949" i="10"/>
  <c r="M949" i="10"/>
  <c r="L949" i="10"/>
  <c r="I949" i="10"/>
  <c r="F949" i="10"/>
  <c r="U948" i="10"/>
  <c r="T948" i="10"/>
  <c r="O948" i="10"/>
  <c r="M948" i="10"/>
  <c r="L948" i="10"/>
  <c r="I948" i="10"/>
  <c r="F948" i="10"/>
  <c r="U947" i="10"/>
  <c r="T947" i="10"/>
  <c r="O947" i="10"/>
  <c r="M947" i="10"/>
  <c r="L947" i="10"/>
  <c r="I947" i="10"/>
  <c r="F947" i="10"/>
  <c r="U946" i="10"/>
  <c r="T946" i="10"/>
  <c r="O946" i="10"/>
  <c r="M946" i="10"/>
  <c r="L946" i="10"/>
  <c r="I946" i="10"/>
  <c r="F946" i="10"/>
  <c r="U945" i="10"/>
  <c r="T945" i="10"/>
  <c r="O945" i="10"/>
  <c r="M945" i="10"/>
  <c r="L945" i="10"/>
  <c r="I945" i="10"/>
  <c r="F945" i="10"/>
  <c r="U944" i="10"/>
  <c r="T944" i="10"/>
  <c r="O944" i="10"/>
  <c r="M944" i="10"/>
  <c r="L944" i="10"/>
  <c r="I944" i="10"/>
  <c r="F944" i="10"/>
  <c r="U943" i="10"/>
  <c r="T943" i="10"/>
  <c r="O943" i="10"/>
  <c r="M943" i="10"/>
  <c r="L943" i="10"/>
  <c r="I943" i="10"/>
  <c r="F943" i="10"/>
  <c r="U942" i="10"/>
  <c r="T942" i="10"/>
  <c r="O942" i="10"/>
  <c r="M942" i="10"/>
  <c r="L942" i="10"/>
  <c r="I942" i="10"/>
  <c r="F942" i="10"/>
  <c r="U941" i="10"/>
  <c r="T941" i="10"/>
  <c r="O941" i="10"/>
  <c r="M941" i="10"/>
  <c r="L941" i="10"/>
  <c r="I941" i="10"/>
  <c r="F941" i="10"/>
  <c r="U940" i="10"/>
  <c r="T940" i="10"/>
  <c r="O940" i="10"/>
  <c r="M940" i="10"/>
  <c r="L940" i="10"/>
  <c r="I940" i="10"/>
  <c r="F940" i="10"/>
  <c r="U939" i="10"/>
  <c r="T939" i="10"/>
  <c r="O939" i="10"/>
  <c r="M939" i="10"/>
  <c r="L939" i="10"/>
  <c r="I939" i="10"/>
  <c r="F939" i="10"/>
  <c r="U938" i="10"/>
  <c r="T938" i="10"/>
  <c r="O938" i="10"/>
  <c r="M938" i="10"/>
  <c r="L938" i="10"/>
  <c r="I938" i="10"/>
  <c r="F938" i="10"/>
  <c r="U937" i="10"/>
  <c r="T937" i="10"/>
  <c r="O937" i="10"/>
  <c r="M937" i="10"/>
  <c r="L937" i="10"/>
  <c r="I937" i="10"/>
  <c r="F937" i="10"/>
  <c r="U936" i="10"/>
  <c r="T936" i="10"/>
  <c r="O936" i="10"/>
  <c r="M936" i="10"/>
  <c r="L936" i="10"/>
  <c r="I936" i="10"/>
  <c r="F936" i="10"/>
  <c r="U935" i="10"/>
  <c r="T935" i="10"/>
  <c r="O935" i="10"/>
  <c r="M935" i="10"/>
  <c r="L935" i="10"/>
  <c r="I935" i="10"/>
  <c r="F935" i="10"/>
  <c r="U934" i="10"/>
  <c r="T934" i="10"/>
  <c r="O934" i="10"/>
  <c r="M934" i="10"/>
  <c r="L934" i="10"/>
  <c r="I934" i="10"/>
  <c r="F934" i="10"/>
  <c r="U933" i="10"/>
  <c r="T933" i="10"/>
  <c r="O933" i="10"/>
  <c r="M933" i="10"/>
  <c r="L933" i="10"/>
  <c r="I933" i="10"/>
  <c r="F933" i="10"/>
  <c r="U932" i="10"/>
  <c r="T932" i="10"/>
  <c r="O932" i="10"/>
  <c r="M932" i="10"/>
  <c r="L932" i="10"/>
  <c r="I932" i="10"/>
  <c r="F932" i="10"/>
  <c r="U931" i="10"/>
  <c r="T931" i="10"/>
  <c r="O931" i="10"/>
  <c r="M931" i="10"/>
  <c r="L931" i="10"/>
  <c r="I931" i="10"/>
  <c r="F931" i="10"/>
  <c r="U930" i="10"/>
  <c r="T930" i="10"/>
  <c r="O930" i="10"/>
  <c r="M930" i="10"/>
  <c r="L930" i="10"/>
  <c r="I930" i="10"/>
  <c r="F930" i="10"/>
  <c r="U929" i="10"/>
  <c r="T929" i="10"/>
  <c r="O929" i="10"/>
  <c r="M929" i="10"/>
  <c r="L929" i="10"/>
  <c r="I929" i="10"/>
  <c r="F929" i="10"/>
  <c r="U928" i="10"/>
  <c r="T928" i="10"/>
  <c r="O928" i="10"/>
  <c r="M928" i="10"/>
  <c r="L928" i="10"/>
  <c r="I928" i="10"/>
  <c r="F928" i="10"/>
  <c r="U927" i="10"/>
  <c r="T927" i="10"/>
  <c r="O927" i="10"/>
  <c r="M927" i="10"/>
  <c r="L927" i="10"/>
  <c r="I927" i="10"/>
  <c r="F927" i="10"/>
  <c r="U926" i="10"/>
  <c r="T926" i="10"/>
  <c r="O926" i="10"/>
  <c r="M926" i="10"/>
  <c r="L926" i="10"/>
  <c r="I926" i="10"/>
  <c r="F926" i="10"/>
  <c r="U925" i="10"/>
  <c r="T925" i="10"/>
  <c r="O925" i="10"/>
  <c r="M925" i="10"/>
  <c r="L925" i="10"/>
  <c r="I925" i="10"/>
  <c r="F925" i="10"/>
  <c r="U924" i="10"/>
  <c r="T924" i="10"/>
  <c r="O924" i="10"/>
  <c r="M924" i="10"/>
  <c r="L924" i="10"/>
  <c r="I924" i="10"/>
  <c r="F924" i="10"/>
  <c r="U923" i="10"/>
  <c r="T923" i="10"/>
  <c r="O923" i="10"/>
  <c r="M923" i="10"/>
  <c r="L923" i="10"/>
  <c r="I923" i="10"/>
  <c r="F923" i="10"/>
  <c r="U922" i="10"/>
  <c r="T922" i="10"/>
  <c r="O922" i="10"/>
  <c r="M922" i="10"/>
  <c r="L922" i="10"/>
  <c r="I922" i="10"/>
  <c r="F922" i="10"/>
  <c r="U921" i="10"/>
  <c r="T921" i="10"/>
  <c r="O921" i="10"/>
  <c r="M921" i="10"/>
  <c r="L921" i="10"/>
  <c r="I921" i="10"/>
  <c r="F921" i="10"/>
  <c r="U920" i="10"/>
  <c r="T920" i="10"/>
  <c r="O920" i="10"/>
  <c r="M920" i="10"/>
  <c r="L920" i="10"/>
  <c r="I920" i="10"/>
  <c r="F920" i="10"/>
  <c r="U919" i="10"/>
  <c r="T919" i="10"/>
  <c r="O919" i="10"/>
  <c r="M919" i="10"/>
  <c r="L919" i="10"/>
  <c r="I919" i="10"/>
  <c r="F919" i="10"/>
  <c r="U918" i="10"/>
  <c r="T918" i="10"/>
  <c r="O918" i="10"/>
  <c r="M918" i="10"/>
  <c r="L918" i="10"/>
  <c r="I918" i="10"/>
  <c r="F918" i="10"/>
  <c r="U917" i="10"/>
  <c r="T917" i="10"/>
  <c r="O917" i="10"/>
  <c r="M917" i="10"/>
  <c r="L917" i="10"/>
  <c r="I917" i="10"/>
  <c r="F917" i="10"/>
  <c r="U916" i="10"/>
  <c r="T916" i="10"/>
  <c r="O916" i="10"/>
  <c r="M916" i="10"/>
  <c r="L916" i="10"/>
  <c r="I916" i="10"/>
  <c r="F916" i="10"/>
  <c r="U915" i="10"/>
  <c r="T915" i="10"/>
  <c r="O915" i="10"/>
  <c r="M915" i="10"/>
  <c r="L915" i="10"/>
  <c r="I915" i="10"/>
  <c r="F915" i="10"/>
  <c r="U914" i="10"/>
  <c r="T914" i="10"/>
  <c r="O914" i="10"/>
  <c r="M914" i="10"/>
  <c r="L914" i="10"/>
  <c r="I914" i="10"/>
  <c r="F914" i="10"/>
  <c r="U913" i="10"/>
  <c r="T913" i="10"/>
  <c r="O913" i="10"/>
  <c r="M913" i="10"/>
  <c r="L913" i="10"/>
  <c r="I913" i="10"/>
  <c r="F913" i="10"/>
  <c r="U912" i="10"/>
  <c r="T912" i="10"/>
  <c r="O912" i="10"/>
  <c r="M912" i="10"/>
  <c r="L912" i="10"/>
  <c r="I912" i="10"/>
  <c r="F912" i="10"/>
  <c r="U911" i="10"/>
  <c r="T911" i="10"/>
  <c r="O911" i="10"/>
  <c r="M911" i="10"/>
  <c r="L911" i="10"/>
  <c r="I911" i="10"/>
  <c r="F911" i="10"/>
  <c r="U910" i="10"/>
  <c r="T910" i="10"/>
  <c r="O910" i="10"/>
  <c r="M910" i="10"/>
  <c r="L910" i="10"/>
  <c r="I910" i="10"/>
  <c r="F910" i="10"/>
  <c r="U909" i="10"/>
  <c r="T909" i="10"/>
  <c r="O909" i="10"/>
  <c r="M909" i="10"/>
  <c r="L909" i="10"/>
  <c r="I909" i="10"/>
  <c r="F909" i="10"/>
  <c r="U908" i="10"/>
  <c r="T908" i="10"/>
  <c r="O908" i="10"/>
  <c r="M908" i="10"/>
  <c r="L908" i="10"/>
  <c r="I908" i="10"/>
  <c r="F908" i="10"/>
  <c r="U907" i="10"/>
  <c r="T907" i="10"/>
  <c r="O907" i="10"/>
  <c r="M907" i="10"/>
  <c r="L907" i="10"/>
  <c r="I907" i="10"/>
  <c r="F907" i="10"/>
  <c r="U906" i="10"/>
  <c r="T906" i="10"/>
  <c r="O906" i="10"/>
  <c r="M906" i="10"/>
  <c r="L906" i="10"/>
  <c r="I906" i="10"/>
  <c r="F906" i="10"/>
  <c r="U905" i="10"/>
  <c r="T905" i="10"/>
  <c r="O905" i="10"/>
  <c r="M905" i="10"/>
  <c r="L905" i="10"/>
  <c r="I905" i="10"/>
  <c r="F905" i="10"/>
  <c r="U904" i="10"/>
  <c r="T904" i="10"/>
  <c r="O904" i="10"/>
  <c r="M904" i="10"/>
  <c r="L904" i="10"/>
  <c r="I904" i="10"/>
  <c r="F904" i="10"/>
  <c r="U903" i="10"/>
  <c r="T903" i="10"/>
  <c r="O903" i="10"/>
  <c r="M903" i="10"/>
  <c r="L903" i="10"/>
  <c r="I903" i="10"/>
  <c r="F903" i="10"/>
  <c r="U902" i="10"/>
  <c r="T902" i="10"/>
  <c r="O902" i="10"/>
  <c r="M902" i="10"/>
  <c r="L902" i="10"/>
  <c r="I902" i="10"/>
  <c r="F902" i="10"/>
  <c r="U901" i="10"/>
  <c r="T901" i="10"/>
  <c r="O901" i="10"/>
  <c r="M901" i="10"/>
  <c r="L901" i="10"/>
  <c r="I901" i="10"/>
  <c r="F901" i="10"/>
  <c r="U900" i="10"/>
  <c r="T900" i="10"/>
  <c r="O900" i="10"/>
  <c r="M900" i="10"/>
  <c r="L900" i="10"/>
  <c r="I900" i="10"/>
  <c r="F900" i="10"/>
  <c r="U899" i="10"/>
  <c r="T899" i="10"/>
  <c r="O899" i="10"/>
  <c r="M899" i="10"/>
  <c r="L899" i="10"/>
  <c r="I899" i="10"/>
  <c r="F899" i="10"/>
  <c r="U898" i="10"/>
  <c r="T898" i="10"/>
  <c r="O898" i="10"/>
  <c r="M898" i="10"/>
  <c r="L898" i="10"/>
  <c r="I898" i="10"/>
  <c r="F898" i="10"/>
  <c r="U897" i="10"/>
  <c r="T897" i="10"/>
  <c r="O897" i="10"/>
  <c r="M897" i="10"/>
  <c r="L897" i="10"/>
  <c r="I897" i="10"/>
  <c r="F897" i="10"/>
  <c r="U896" i="10"/>
  <c r="T896" i="10"/>
  <c r="O896" i="10"/>
  <c r="M896" i="10"/>
  <c r="L896" i="10"/>
  <c r="I896" i="10"/>
  <c r="F896" i="10"/>
  <c r="U895" i="10"/>
  <c r="T895" i="10"/>
  <c r="O895" i="10"/>
  <c r="M895" i="10"/>
  <c r="L895" i="10"/>
  <c r="I895" i="10"/>
  <c r="F895" i="10"/>
  <c r="U894" i="10"/>
  <c r="T894" i="10"/>
  <c r="O894" i="10"/>
  <c r="M894" i="10"/>
  <c r="L894" i="10"/>
  <c r="I894" i="10"/>
  <c r="F894" i="10"/>
  <c r="U893" i="10"/>
  <c r="T893" i="10"/>
  <c r="O893" i="10"/>
  <c r="M893" i="10"/>
  <c r="L893" i="10"/>
  <c r="I893" i="10"/>
  <c r="F893" i="10"/>
  <c r="U892" i="10"/>
  <c r="T892" i="10"/>
  <c r="O892" i="10"/>
  <c r="M892" i="10"/>
  <c r="L892" i="10"/>
  <c r="I892" i="10"/>
  <c r="F892" i="10"/>
  <c r="U891" i="10"/>
  <c r="T891" i="10"/>
  <c r="O891" i="10"/>
  <c r="M891" i="10"/>
  <c r="L891" i="10"/>
  <c r="I891" i="10"/>
  <c r="F891" i="10"/>
  <c r="U890" i="10"/>
  <c r="T890" i="10"/>
  <c r="O890" i="10"/>
  <c r="M890" i="10"/>
  <c r="L890" i="10"/>
  <c r="I890" i="10"/>
  <c r="F890" i="10"/>
  <c r="U889" i="10"/>
  <c r="T889" i="10"/>
  <c r="O889" i="10"/>
  <c r="M889" i="10"/>
  <c r="L889" i="10"/>
  <c r="I889" i="10"/>
  <c r="F889" i="10"/>
  <c r="U888" i="10"/>
  <c r="T888" i="10"/>
  <c r="O888" i="10"/>
  <c r="M888" i="10"/>
  <c r="L888" i="10"/>
  <c r="I888" i="10"/>
  <c r="F888" i="10"/>
  <c r="U887" i="10"/>
  <c r="T887" i="10"/>
  <c r="O887" i="10"/>
  <c r="M887" i="10"/>
  <c r="L887" i="10"/>
  <c r="I887" i="10"/>
  <c r="F887" i="10"/>
  <c r="U886" i="10"/>
  <c r="T886" i="10"/>
  <c r="O886" i="10"/>
  <c r="M886" i="10"/>
  <c r="L886" i="10"/>
  <c r="I886" i="10"/>
  <c r="F886" i="10"/>
  <c r="U885" i="10"/>
  <c r="T885" i="10"/>
  <c r="O885" i="10"/>
  <c r="M885" i="10"/>
  <c r="L885" i="10"/>
  <c r="I885" i="10"/>
  <c r="F885" i="10"/>
  <c r="U884" i="10"/>
  <c r="T884" i="10"/>
  <c r="O884" i="10"/>
  <c r="M884" i="10"/>
  <c r="L884" i="10"/>
  <c r="I884" i="10"/>
  <c r="F884" i="10"/>
  <c r="U883" i="10"/>
  <c r="T883" i="10"/>
  <c r="O883" i="10"/>
  <c r="M883" i="10"/>
  <c r="L883" i="10"/>
  <c r="I883" i="10"/>
  <c r="F883" i="10"/>
  <c r="U882" i="10"/>
  <c r="T882" i="10"/>
  <c r="O882" i="10"/>
  <c r="M882" i="10"/>
  <c r="L882" i="10"/>
  <c r="I882" i="10"/>
  <c r="F882" i="10"/>
  <c r="U881" i="10"/>
  <c r="T881" i="10"/>
  <c r="O881" i="10"/>
  <c r="M881" i="10"/>
  <c r="L881" i="10"/>
  <c r="I881" i="10"/>
  <c r="F881" i="10"/>
  <c r="U880" i="10"/>
  <c r="T880" i="10"/>
  <c r="O880" i="10"/>
  <c r="M880" i="10"/>
  <c r="L880" i="10"/>
  <c r="I880" i="10"/>
  <c r="F880" i="10"/>
  <c r="U879" i="10"/>
  <c r="T879" i="10"/>
  <c r="O879" i="10"/>
  <c r="M879" i="10"/>
  <c r="L879" i="10"/>
  <c r="I879" i="10"/>
  <c r="F879" i="10"/>
  <c r="U878" i="10"/>
  <c r="T878" i="10"/>
  <c r="O878" i="10"/>
  <c r="M878" i="10"/>
  <c r="L878" i="10"/>
  <c r="I878" i="10"/>
  <c r="F878" i="10"/>
  <c r="U877" i="10"/>
  <c r="T877" i="10"/>
  <c r="O877" i="10"/>
  <c r="M877" i="10"/>
  <c r="L877" i="10"/>
  <c r="I877" i="10"/>
  <c r="F877" i="10"/>
  <c r="U876" i="10"/>
  <c r="T876" i="10"/>
  <c r="O876" i="10"/>
  <c r="M876" i="10"/>
  <c r="L876" i="10"/>
  <c r="I876" i="10"/>
  <c r="F876" i="10"/>
  <c r="U875" i="10"/>
  <c r="T875" i="10"/>
  <c r="O875" i="10"/>
  <c r="M875" i="10"/>
  <c r="L875" i="10"/>
  <c r="I875" i="10"/>
  <c r="F875" i="10"/>
  <c r="U874" i="10"/>
  <c r="T874" i="10"/>
  <c r="O874" i="10"/>
  <c r="M874" i="10"/>
  <c r="L874" i="10"/>
  <c r="I874" i="10"/>
  <c r="F874" i="10"/>
  <c r="U873" i="10"/>
  <c r="T873" i="10"/>
  <c r="O873" i="10"/>
  <c r="M873" i="10"/>
  <c r="L873" i="10"/>
  <c r="I873" i="10"/>
  <c r="F873" i="10"/>
  <c r="U872" i="10"/>
  <c r="T872" i="10"/>
  <c r="O872" i="10"/>
  <c r="M872" i="10"/>
  <c r="L872" i="10"/>
  <c r="I872" i="10"/>
  <c r="F872" i="10"/>
  <c r="U871" i="10"/>
  <c r="T871" i="10"/>
  <c r="O871" i="10"/>
  <c r="M871" i="10"/>
  <c r="L871" i="10"/>
  <c r="I871" i="10"/>
  <c r="F871" i="10"/>
  <c r="U870" i="10"/>
  <c r="T870" i="10"/>
  <c r="O870" i="10"/>
  <c r="M870" i="10"/>
  <c r="L870" i="10"/>
  <c r="I870" i="10"/>
  <c r="F870" i="10"/>
  <c r="U869" i="10"/>
  <c r="T869" i="10"/>
  <c r="O869" i="10"/>
  <c r="M869" i="10"/>
  <c r="L869" i="10"/>
  <c r="I869" i="10"/>
  <c r="F869" i="10"/>
  <c r="U868" i="10"/>
  <c r="T868" i="10"/>
  <c r="O868" i="10"/>
  <c r="M868" i="10"/>
  <c r="L868" i="10"/>
  <c r="I868" i="10"/>
  <c r="F868" i="10"/>
  <c r="U867" i="10"/>
  <c r="T867" i="10"/>
  <c r="O867" i="10"/>
  <c r="M867" i="10"/>
  <c r="L867" i="10"/>
  <c r="I867" i="10"/>
  <c r="F867" i="10"/>
  <c r="U866" i="10"/>
  <c r="T866" i="10"/>
  <c r="O866" i="10"/>
  <c r="M866" i="10"/>
  <c r="L866" i="10"/>
  <c r="I866" i="10"/>
  <c r="F866" i="10"/>
  <c r="U865" i="10"/>
  <c r="T865" i="10"/>
  <c r="O865" i="10"/>
  <c r="M865" i="10"/>
  <c r="L865" i="10"/>
  <c r="I865" i="10"/>
  <c r="F865" i="10"/>
  <c r="U864" i="10"/>
  <c r="T864" i="10"/>
  <c r="O864" i="10"/>
  <c r="M864" i="10"/>
  <c r="L864" i="10"/>
  <c r="I864" i="10"/>
  <c r="F864" i="10"/>
  <c r="U863" i="10"/>
  <c r="T863" i="10"/>
  <c r="O863" i="10"/>
  <c r="M863" i="10"/>
  <c r="L863" i="10"/>
  <c r="I863" i="10"/>
  <c r="F863" i="10"/>
  <c r="U862" i="10"/>
  <c r="T862" i="10"/>
  <c r="O862" i="10"/>
  <c r="M862" i="10"/>
  <c r="L862" i="10"/>
  <c r="I862" i="10"/>
  <c r="F862" i="10"/>
  <c r="U861" i="10"/>
  <c r="T861" i="10"/>
  <c r="O861" i="10"/>
  <c r="M861" i="10"/>
  <c r="L861" i="10"/>
  <c r="I861" i="10"/>
  <c r="F861" i="10"/>
  <c r="U860" i="10"/>
  <c r="T860" i="10"/>
  <c r="O860" i="10"/>
  <c r="M860" i="10"/>
  <c r="L860" i="10"/>
  <c r="I860" i="10"/>
  <c r="F860" i="10"/>
  <c r="U859" i="10"/>
  <c r="T859" i="10"/>
  <c r="O859" i="10"/>
  <c r="M859" i="10"/>
  <c r="L859" i="10"/>
  <c r="I859" i="10"/>
  <c r="F859" i="10"/>
  <c r="U858" i="10"/>
  <c r="T858" i="10"/>
  <c r="O858" i="10"/>
  <c r="M858" i="10"/>
  <c r="L858" i="10"/>
  <c r="I858" i="10"/>
  <c r="F858" i="10"/>
  <c r="U857" i="10"/>
  <c r="T857" i="10"/>
  <c r="O857" i="10"/>
  <c r="M857" i="10"/>
  <c r="L857" i="10"/>
  <c r="I857" i="10"/>
  <c r="F857" i="10"/>
  <c r="U856" i="10"/>
  <c r="T856" i="10"/>
  <c r="O856" i="10"/>
  <c r="M856" i="10"/>
  <c r="L856" i="10"/>
  <c r="I856" i="10"/>
  <c r="F856" i="10"/>
  <c r="U855" i="10"/>
  <c r="T855" i="10"/>
  <c r="O855" i="10"/>
  <c r="M855" i="10"/>
  <c r="L855" i="10"/>
  <c r="I855" i="10"/>
  <c r="F855" i="10"/>
  <c r="U854" i="10"/>
  <c r="T854" i="10"/>
  <c r="O854" i="10"/>
  <c r="M854" i="10"/>
  <c r="L854" i="10"/>
  <c r="I854" i="10"/>
  <c r="F854" i="10"/>
  <c r="U853" i="10"/>
  <c r="T853" i="10"/>
  <c r="O853" i="10"/>
  <c r="M853" i="10"/>
  <c r="L853" i="10"/>
  <c r="I853" i="10"/>
  <c r="F853" i="10"/>
  <c r="U852" i="10"/>
  <c r="T852" i="10"/>
  <c r="O852" i="10"/>
  <c r="M852" i="10"/>
  <c r="L852" i="10"/>
  <c r="I852" i="10"/>
  <c r="F852" i="10"/>
  <c r="U851" i="10"/>
  <c r="T851" i="10"/>
  <c r="O851" i="10"/>
  <c r="M851" i="10"/>
  <c r="L851" i="10"/>
  <c r="I851" i="10"/>
  <c r="F851" i="10"/>
  <c r="U850" i="10"/>
  <c r="T850" i="10"/>
  <c r="O850" i="10"/>
  <c r="M850" i="10"/>
  <c r="L850" i="10"/>
  <c r="I850" i="10"/>
  <c r="F850" i="10"/>
  <c r="U849" i="10"/>
  <c r="T849" i="10"/>
  <c r="O849" i="10"/>
  <c r="M849" i="10"/>
  <c r="L849" i="10"/>
  <c r="I849" i="10"/>
  <c r="F849" i="10"/>
  <c r="U848" i="10"/>
  <c r="T848" i="10"/>
  <c r="O848" i="10"/>
  <c r="M848" i="10"/>
  <c r="L848" i="10"/>
  <c r="I848" i="10"/>
  <c r="F848" i="10"/>
  <c r="U847" i="10"/>
  <c r="T847" i="10"/>
  <c r="O847" i="10"/>
  <c r="M847" i="10"/>
  <c r="L847" i="10"/>
  <c r="I847" i="10"/>
  <c r="F847" i="10"/>
  <c r="U846" i="10"/>
  <c r="T846" i="10"/>
  <c r="O846" i="10"/>
  <c r="M846" i="10"/>
  <c r="L846" i="10"/>
  <c r="I846" i="10"/>
  <c r="F846" i="10"/>
  <c r="U845" i="10"/>
  <c r="T845" i="10"/>
  <c r="O845" i="10"/>
  <c r="M845" i="10"/>
  <c r="L845" i="10"/>
  <c r="I845" i="10"/>
  <c r="F845" i="10"/>
  <c r="U844" i="10"/>
  <c r="T844" i="10"/>
  <c r="O844" i="10"/>
  <c r="M844" i="10"/>
  <c r="L844" i="10"/>
  <c r="I844" i="10"/>
  <c r="F844" i="10"/>
  <c r="U843" i="10"/>
  <c r="T843" i="10"/>
  <c r="O843" i="10"/>
  <c r="M843" i="10"/>
  <c r="L843" i="10"/>
  <c r="I843" i="10"/>
  <c r="F843" i="10"/>
  <c r="U842" i="10"/>
  <c r="T842" i="10"/>
  <c r="O842" i="10"/>
  <c r="M842" i="10"/>
  <c r="L842" i="10"/>
  <c r="I842" i="10"/>
  <c r="F842" i="10"/>
  <c r="U841" i="10"/>
  <c r="T841" i="10"/>
  <c r="O841" i="10"/>
  <c r="M841" i="10"/>
  <c r="L841" i="10"/>
  <c r="I841" i="10"/>
  <c r="F841" i="10"/>
  <c r="U840" i="10"/>
  <c r="T840" i="10"/>
  <c r="O840" i="10"/>
  <c r="M840" i="10"/>
  <c r="L840" i="10"/>
  <c r="I840" i="10"/>
  <c r="F840" i="10"/>
  <c r="U839" i="10"/>
  <c r="T839" i="10"/>
  <c r="O839" i="10"/>
  <c r="M839" i="10"/>
  <c r="L839" i="10"/>
  <c r="I839" i="10"/>
  <c r="F839" i="10"/>
  <c r="U838" i="10"/>
  <c r="T838" i="10"/>
  <c r="O838" i="10"/>
  <c r="M838" i="10"/>
  <c r="L838" i="10"/>
  <c r="I838" i="10"/>
  <c r="F838" i="10"/>
  <c r="U837" i="10"/>
  <c r="T837" i="10"/>
  <c r="O837" i="10"/>
  <c r="M837" i="10"/>
  <c r="L837" i="10"/>
  <c r="I837" i="10"/>
  <c r="F837" i="10"/>
  <c r="U836" i="10"/>
  <c r="T836" i="10"/>
  <c r="O836" i="10"/>
  <c r="M836" i="10"/>
  <c r="L836" i="10"/>
  <c r="I836" i="10"/>
  <c r="F836" i="10"/>
  <c r="U835" i="10"/>
  <c r="T835" i="10"/>
  <c r="O835" i="10"/>
  <c r="M835" i="10"/>
  <c r="L835" i="10"/>
  <c r="I835" i="10"/>
  <c r="F835" i="10"/>
  <c r="U834" i="10"/>
  <c r="T834" i="10"/>
  <c r="O834" i="10"/>
  <c r="M834" i="10"/>
  <c r="L834" i="10"/>
  <c r="I834" i="10"/>
  <c r="F834" i="10"/>
  <c r="U833" i="10"/>
  <c r="T833" i="10"/>
  <c r="O833" i="10"/>
  <c r="M833" i="10"/>
  <c r="L833" i="10"/>
  <c r="I833" i="10"/>
  <c r="F833" i="10"/>
  <c r="U832" i="10"/>
  <c r="T832" i="10"/>
  <c r="O832" i="10"/>
  <c r="M832" i="10"/>
  <c r="L832" i="10"/>
  <c r="I832" i="10"/>
  <c r="F832" i="10"/>
  <c r="U831" i="10"/>
  <c r="T831" i="10"/>
  <c r="O831" i="10"/>
  <c r="M831" i="10"/>
  <c r="L831" i="10"/>
  <c r="I831" i="10"/>
  <c r="F831" i="10"/>
  <c r="U830" i="10"/>
  <c r="T830" i="10"/>
  <c r="O830" i="10"/>
  <c r="M830" i="10"/>
  <c r="L830" i="10"/>
  <c r="I830" i="10"/>
  <c r="F830" i="10"/>
  <c r="U829" i="10"/>
  <c r="T829" i="10"/>
  <c r="O829" i="10"/>
  <c r="M829" i="10"/>
  <c r="L829" i="10"/>
  <c r="I829" i="10"/>
  <c r="F829" i="10"/>
  <c r="U828" i="10"/>
  <c r="T828" i="10"/>
  <c r="O828" i="10"/>
  <c r="M828" i="10"/>
  <c r="L828" i="10"/>
  <c r="I828" i="10"/>
  <c r="F828" i="10"/>
  <c r="U827" i="10"/>
  <c r="T827" i="10"/>
  <c r="O827" i="10"/>
  <c r="M827" i="10"/>
  <c r="L827" i="10"/>
  <c r="I827" i="10"/>
  <c r="F827" i="10"/>
  <c r="U826" i="10"/>
  <c r="T826" i="10"/>
  <c r="O826" i="10"/>
  <c r="M826" i="10"/>
  <c r="L826" i="10"/>
  <c r="I826" i="10"/>
  <c r="F826" i="10"/>
  <c r="U825" i="10"/>
  <c r="T825" i="10"/>
  <c r="O825" i="10"/>
  <c r="M825" i="10"/>
  <c r="L825" i="10"/>
  <c r="I825" i="10"/>
  <c r="F825" i="10"/>
  <c r="U824" i="10"/>
  <c r="T824" i="10"/>
  <c r="O824" i="10"/>
  <c r="M824" i="10"/>
  <c r="L824" i="10"/>
  <c r="I824" i="10"/>
  <c r="F824" i="10"/>
  <c r="U823" i="10"/>
  <c r="T823" i="10"/>
  <c r="O823" i="10"/>
  <c r="M823" i="10"/>
  <c r="L823" i="10"/>
  <c r="I823" i="10"/>
  <c r="F823" i="10"/>
  <c r="U822" i="10"/>
  <c r="T822" i="10"/>
  <c r="O822" i="10"/>
  <c r="M822" i="10"/>
  <c r="L822" i="10"/>
  <c r="I822" i="10"/>
  <c r="F822" i="10"/>
  <c r="U821" i="10"/>
  <c r="T821" i="10"/>
  <c r="O821" i="10"/>
  <c r="M821" i="10"/>
  <c r="L821" i="10"/>
  <c r="I821" i="10"/>
  <c r="F821" i="10"/>
  <c r="U820" i="10"/>
  <c r="T820" i="10"/>
  <c r="O820" i="10"/>
  <c r="M820" i="10"/>
  <c r="L820" i="10"/>
  <c r="I820" i="10"/>
  <c r="F820" i="10"/>
  <c r="U819" i="10"/>
  <c r="T819" i="10"/>
  <c r="O819" i="10"/>
  <c r="M819" i="10"/>
  <c r="L819" i="10"/>
  <c r="I819" i="10"/>
  <c r="F819" i="10"/>
  <c r="U818" i="10"/>
  <c r="T818" i="10"/>
  <c r="O818" i="10"/>
  <c r="M818" i="10"/>
  <c r="L818" i="10"/>
  <c r="I818" i="10"/>
  <c r="F818" i="10"/>
  <c r="U817" i="10"/>
  <c r="T817" i="10"/>
  <c r="O817" i="10"/>
  <c r="M817" i="10"/>
  <c r="L817" i="10"/>
  <c r="I817" i="10"/>
  <c r="F817" i="10"/>
  <c r="U816" i="10"/>
  <c r="T816" i="10"/>
  <c r="O816" i="10"/>
  <c r="M816" i="10"/>
  <c r="L816" i="10"/>
  <c r="I816" i="10"/>
  <c r="F816" i="10"/>
  <c r="U815" i="10"/>
  <c r="T815" i="10"/>
  <c r="O815" i="10"/>
  <c r="M815" i="10"/>
  <c r="L815" i="10"/>
  <c r="I815" i="10"/>
  <c r="F815" i="10"/>
  <c r="U814" i="10"/>
  <c r="T814" i="10"/>
  <c r="O814" i="10"/>
  <c r="M814" i="10"/>
  <c r="L814" i="10"/>
  <c r="I814" i="10"/>
  <c r="F814" i="10"/>
  <c r="U813" i="10"/>
  <c r="T813" i="10"/>
  <c r="O813" i="10"/>
  <c r="M813" i="10"/>
  <c r="L813" i="10"/>
  <c r="I813" i="10"/>
  <c r="F813" i="10"/>
  <c r="U812" i="10"/>
  <c r="T812" i="10"/>
  <c r="O812" i="10"/>
  <c r="M812" i="10"/>
  <c r="L812" i="10"/>
  <c r="I812" i="10"/>
  <c r="F812" i="10"/>
  <c r="U811" i="10"/>
  <c r="T811" i="10"/>
  <c r="O811" i="10"/>
  <c r="M811" i="10"/>
  <c r="L811" i="10"/>
  <c r="I811" i="10"/>
  <c r="F811" i="10"/>
  <c r="U810" i="10"/>
  <c r="T810" i="10"/>
  <c r="O810" i="10"/>
  <c r="M810" i="10"/>
  <c r="L810" i="10"/>
  <c r="I810" i="10"/>
  <c r="F810" i="10"/>
  <c r="U809" i="10"/>
  <c r="T809" i="10"/>
  <c r="O809" i="10"/>
  <c r="M809" i="10"/>
  <c r="L809" i="10"/>
  <c r="I809" i="10"/>
  <c r="F809" i="10"/>
  <c r="U808" i="10"/>
  <c r="T808" i="10"/>
  <c r="O808" i="10"/>
  <c r="M808" i="10"/>
  <c r="L808" i="10"/>
  <c r="I808" i="10"/>
  <c r="F808" i="10"/>
  <c r="U807" i="10"/>
  <c r="T807" i="10"/>
  <c r="O807" i="10"/>
  <c r="M807" i="10"/>
  <c r="L807" i="10"/>
  <c r="I807" i="10"/>
  <c r="F807" i="10"/>
  <c r="U806" i="10"/>
  <c r="T806" i="10"/>
  <c r="O806" i="10"/>
  <c r="M806" i="10"/>
  <c r="L806" i="10"/>
  <c r="I806" i="10"/>
  <c r="F806" i="10"/>
  <c r="U805" i="10"/>
  <c r="T805" i="10"/>
  <c r="O805" i="10"/>
  <c r="M805" i="10"/>
  <c r="L805" i="10"/>
  <c r="I805" i="10"/>
  <c r="F805" i="10"/>
  <c r="U804" i="10"/>
  <c r="T804" i="10"/>
  <c r="O804" i="10"/>
  <c r="M804" i="10"/>
  <c r="L804" i="10"/>
  <c r="I804" i="10"/>
  <c r="F804" i="10"/>
  <c r="U803" i="10"/>
  <c r="T803" i="10"/>
  <c r="O803" i="10"/>
  <c r="M803" i="10"/>
  <c r="L803" i="10"/>
  <c r="I803" i="10"/>
  <c r="F803" i="10"/>
  <c r="U802" i="10"/>
  <c r="T802" i="10"/>
  <c r="O802" i="10"/>
  <c r="M802" i="10"/>
  <c r="L802" i="10"/>
  <c r="I802" i="10"/>
  <c r="F802" i="10"/>
  <c r="U801" i="10"/>
  <c r="T801" i="10"/>
  <c r="O801" i="10"/>
  <c r="M801" i="10"/>
  <c r="L801" i="10"/>
  <c r="I801" i="10"/>
  <c r="F801" i="10"/>
  <c r="U800" i="10"/>
  <c r="T800" i="10"/>
  <c r="O800" i="10"/>
  <c r="M800" i="10"/>
  <c r="L800" i="10"/>
  <c r="I800" i="10"/>
  <c r="F800" i="10"/>
  <c r="U799" i="10"/>
  <c r="T799" i="10"/>
  <c r="O799" i="10"/>
  <c r="M799" i="10"/>
  <c r="L799" i="10"/>
  <c r="I799" i="10"/>
  <c r="F799" i="10"/>
  <c r="U798" i="10"/>
  <c r="T798" i="10"/>
  <c r="O798" i="10"/>
  <c r="M798" i="10"/>
  <c r="L798" i="10"/>
  <c r="I798" i="10"/>
  <c r="F798" i="10"/>
  <c r="U797" i="10"/>
  <c r="T797" i="10"/>
  <c r="O797" i="10"/>
  <c r="M797" i="10"/>
  <c r="L797" i="10"/>
  <c r="I797" i="10"/>
  <c r="F797" i="10"/>
  <c r="U796" i="10"/>
  <c r="T796" i="10"/>
  <c r="O796" i="10"/>
  <c r="M796" i="10"/>
  <c r="L796" i="10"/>
  <c r="I796" i="10"/>
  <c r="F796" i="10"/>
  <c r="U795" i="10"/>
  <c r="T795" i="10"/>
  <c r="O795" i="10"/>
  <c r="M795" i="10"/>
  <c r="L795" i="10"/>
  <c r="I795" i="10"/>
  <c r="F795" i="10"/>
  <c r="U794" i="10"/>
  <c r="T794" i="10"/>
  <c r="O794" i="10"/>
  <c r="M794" i="10"/>
  <c r="L794" i="10"/>
  <c r="I794" i="10"/>
  <c r="F794" i="10"/>
  <c r="U793" i="10"/>
  <c r="T793" i="10"/>
  <c r="O793" i="10"/>
  <c r="M793" i="10"/>
  <c r="L793" i="10"/>
  <c r="I793" i="10"/>
  <c r="F793" i="10"/>
  <c r="U792" i="10"/>
  <c r="T792" i="10"/>
  <c r="O792" i="10"/>
  <c r="M792" i="10"/>
  <c r="L792" i="10"/>
  <c r="I792" i="10"/>
  <c r="F792" i="10"/>
  <c r="U791" i="10"/>
  <c r="T791" i="10"/>
  <c r="O791" i="10"/>
  <c r="M791" i="10"/>
  <c r="L791" i="10"/>
  <c r="I791" i="10"/>
  <c r="F791" i="10"/>
  <c r="U790" i="10"/>
  <c r="T790" i="10"/>
  <c r="O790" i="10"/>
  <c r="M790" i="10"/>
  <c r="L790" i="10"/>
  <c r="I790" i="10"/>
  <c r="F790" i="10"/>
  <c r="U789" i="10"/>
  <c r="T789" i="10"/>
  <c r="O789" i="10"/>
  <c r="M789" i="10"/>
  <c r="L789" i="10"/>
  <c r="I789" i="10"/>
  <c r="F789" i="10"/>
  <c r="U788" i="10"/>
  <c r="T788" i="10"/>
  <c r="O788" i="10"/>
  <c r="M788" i="10"/>
  <c r="L788" i="10"/>
  <c r="I788" i="10"/>
  <c r="F788" i="10"/>
  <c r="U787" i="10"/>
  <c r="T787" i="10"/>
  <c r="O787" i="10"/>
  <c r="M787" i="10"/>
  <c r="L787" i="10"/>
  <c r="I787" i="10"/>
  <c r="F787" i="10"/>
  <c r="U786" i="10"/>
  <c r="T786" i="10"/>
  <c r="O786" i="10"/>
  <c r="M786" i="10"/>
  <c r="L786" i="10"/>
  <c r="I786" i="10"/>
  <c r="F786" i="10"/>
  <c r="U785" i="10"/>
  <c r="T785" i="10"/>
  <c r="O785" i="10"/>
  <c r="M785" i="10"/>
  <c r="L785" i="10"/>
  <c r="I785" i="10"/>
  <c r="F785" i="10"/>
  <c r="U784" i="10"/>
  <c r="T784" i="10"/>
  <c r="O784" i="10"/>
  <c r="M784" i="10"/>
  <c r="L784" i="10"/>
  <c r="I784" i="10"/>
  <c r="F784" i="10"/>
  <c r="U783" i="10"/>
  <c r="T783" i="10"/>
  <c r="O783" i="10"/>
  <c r="M783" i="10"/>
  <c r="L783" i="10"/>
  <c r="I783" i="10"/>
  <c r="F783" i="10"/>
  <c r="U782" i="10"/>
  <c r="T782" i="10"/>
  <c r="O782" i="10"/>
  <c r="M782" i="10"/>
  <c r="L782" i="10"/>
  <c r="I782" i="10"/>
  <c r="F782" i="10"/>
  <c r="U781" i="10"/>
  <c r="T781" i="10"/>
  <c r="O781" i="10"/>
  <c r="M781" i="10"/>
  <c r="L781" i="10"/>
  <c r="I781" i="10"/>
  <c r="F781" i="10"/>
  <c r="U780" i="10"/>
  <c r="T780" i="10"/>
  <c r="O780" i="10"/>
  <c r="M780" i="10"/>
  <c r="L780" i="10"/>
  <c r="I780" i="10"/>
  <c r="F780" i="10"/>
  <c r="U779" i="10"/>
  <c r="T779" i="10"/>
  <c r="O779" i="10"/>
  <c r="M779" i="10"/>
  <c r="L779" i="10"/>
  <c r="I779" i="10"/>
  <c r="F779" i="10"/>
  <c r="U778" i="10"/>
  <c r="T778" i="10"/>
  <c r="O778" i="10"/>
  <c r="M778" i="10"/>
  <c r="L778" i="10"/>
  <c r="I778" i="10"/>
  <c r="F778" i="10"/>
  <c r="U777" i="10"/>
  <c r="T777" i="10"/>
  <c r="O777" i="10"/>
  <c r="M777" i="10"/>
  <c r="L777" i="10"/>
  <c r="I777" i="10"/>
  <c r="F777" i="10"/>
  <c r="U776" i="10"/>
  <c r="T776" i="10"/>
  <c r="O776" i="10"/>
  <c r="M776" i="10"/>
  <c r="L776" i="10"/>
  <c r="I776" i="10"/>
  <c r="F776" i="10"/>
  <c r="U775" i="10"/>
  <c r="T775" i="10"/>
  <c r="O775" i="10"/>
  <c r="M775" i="10"/>
  <c r="L775" i="10"/>
  <c r="I775" i="10"/>
  <c r="F775" i="10"/>
  <c r="U774" i="10"/>
  <c r="T774" i="10"/>
  <c r="O774" i="10"/>
  <c r="M774" i="10"/>
  <c r="L774" i="10"/>
  <c r="I774" i="10"/>
  <c r="F774" i="10"/>
  <c r="U773" i="10"/>
  <c r="T773" i="10"/>
  <c r="O773" i="10"/>
  <c r="M773" i="10"/>
  <c r="L773" i="10"/>
  <c r="I773" i="10"/>
  <c r="F773" i="10"/>
  <c r="U772" i="10"/>
  <c r="T772" i="10"/>
  <c r="O772" i="10"/>
  <c r="M772" i="10"/>
  <c r="L772" i="10"/>
  <c r="I772" i="10"/>
  <c r="F772" i="10"/>
  <c r="U771" i="10"/>
  <c r="T771" i="10"/>
  <c r="O771" i="10"/>
  <c r="M771" i="10"/>
  <c r="L771" i="10"/>
  <c r="I771" i="10"/>
  <c r="F771" i="10"/>
  <c r="U770" i="10"/>
  <c r="T770" i="10"/>
  <c r="O770" i="10"/>
  <c r="M770" i="10"/>
  <c r="L770" i="10"/>
  <c r="I770" i="10"/>
  <c r="F770" i="10"/>
  <c r="U769" i="10"/>
  <c r="T769" i="10"/>
  <c r="O769" i="10"/>
  <c r="M769" i="10"/>
  <c r="L769" i="10"/>
  <c r="I769" i="10"/>
  <c r="F769" i="10"/>
  <c r="U768" i="10"/>
  <c r="T768" i="10"/>
  <c r="O768" i="10"/>
  <c r="M768" i="10"/>
  <c r="L768" i="10"/>
  <c r="I768" i="10"/>
  <c r="F768" i="10"/>
  <c r="U767" i="10"/>
  <c r="T767" i="10"/>
  <c r="O767" i="10"/>
  <c r="M767" i="10"/>
  <c r="L767" i="10"/>
  <c r="I767" i="10"/>
  <c r="F767" i="10"/>
  <c r="U766" i="10"/>
  <c r="T766" i="10"/>
  <c r="O766" i="10"/>
  <c r="M766" i="10"/>
  <c r="L766" i="10"/>
  <c r="I766" i="10"/>
  <c r="F766" i="10"/>
  <c r="U765" i="10"/>
  <c r="T765" i="10"/>
  <c r="O765" i="10"/>
  <c r="M765" i="10"/>
  <c r="L765" i="10"/>
  <c r="I765" i="10"/>
  <c r="F765" i="10"/>
  <c r="U764" i="10"/>
  <c r="T764" i="10"/>
  <c r="O764" i="10"/>
  <c r="M764" i="10"/>
  <c r="L764" i="10"/>
  <c r="I764" i="10"/>
  <c r="F764" i="10"/>
  <c r="U763" i="10"/>
  <c r="T763" i="10"/>
  <c r="O763" i="10"/>
  <c r="M763" i="10"/>
  <c r="L763" i="10"/>
  <c r="I763" i="10"/>
  <c r="F763" i="10"/>
  <c r="U762" i="10"/>
  <c r="T762" i="10"/>
  <c r="O762" i="10"/>
  <c r="M762" i="10"/>
  <c r="L762" i="10"/>
  <c r="I762" i="10"/>
  <c r="F762" i="10"/>
  <c r="U761" i="10"/>
  <c r="T761" i="10"/>
  <c r="O761" i="10"/>
  <c r="M761" i="10"/>
  <c r="L761" i="10"/>
  <c r="I761" i="10"/>
  <c r="F761" i="10"/>
  <c r="U760" i="10"/>
  <c r="T760" i="10"/>
  <c r="O760" i="10"/>
  <c r="M760" i="10"/>
  <c r="L760" i="10"/>
  <c r="I760" i="10"/>
  <c r="F760" i="10"/>
  <c r="U759" i="10"/>
  <c r="T759" i="10"/>
  <c r="O759" i="10"/>
  <c r="M759" i="10"/>
  <c r="L759" i="10"/>
  <c r="I759" i="10"/>
  <c r="F759" i="10"/>
  <c r="U758" i="10"/>
  <c r="T758" i="10"/>
  <c r="O758" i="10"/>
  <c r="M758" i="10"/>
  <c r="L758" i="10"/>
  <c r="I758" i="10"/>
  <c r="F758" i="10"/>
  <c r="U757" i="10"/>
  <c r="T757" i="10"/>
  <c r="O757" i="10"/>
  <c r="M757" i="10"/>
  <c r="L757" i="10"/>
  <c r="I757" i="10"/>
  <c r="F757" i="10"/>
  <c r="U756" i="10"/>
  <c r="T756" i="10"/>
  <c r="O756" i="10"/>
  <c r="M756" i="10"/>
  <c r="L756" i="10"/>
  <c r="I756" i="10"/>
  <c r="F756" i="10"/>
  <c r="U755" i="10"/>
  <c r="T755" i="10"/>
  <c r="O755" i="10"/>
  <c r="M755" i="10"/>
  <c r="L755" i="10"/>
  <c r="I755" i="10"/>
  <c r="F755" i="10"/>
  <c r="U754" i="10"/>
  <c r="T754" i="10"/>
  <c r="O754" i="10"/>
  <c r="M754" i="10"/>
  <c r="L754" i="10"/>
  <c r="I754" i="10"/>
  <c r="F754" i="10"/>
  <c r="U753" i="10"/>
  <c r="T753" i="10"/>
  <c r="O753" i="10"/>
  <c r="M753" i="10"/>
  <c r="L753" i="10"/>
  <c r="I753" i="10"/>
  <c r="F753" i="10"/>
  <c r="U752" i="10"/>
  <c r="T752" i="10"/>
  <c r="O752" i="10"/>
  <c r="M752" i="10"/>
  <c r="L752" i="10"/>
  <c r="I752" i="10"/>
  <c r="F752" i="10"/>
  <c r="U751" i="10"/>
  <c r="T751" i="10"/>
  <c r="O751" i="10"/>
  <c r="M751" i="10"/>
  <c r="L751" i="10"/>
  <c r="I751" i="10"/>
  <c r="F751" i="10"/>
  <c r="U750" i="10"/>
  <c r="T750" i="10"/>
  <c r="O750" i="10"/>
  <c r="M750" i="10"/>
  <c r="L750" i="10"/>
  <c r="I750" i="10"/>
  <c r="F750" i="10"/>
  <c r="U749" i="10"/>
  <c r="T749" i="10"/>
  <c r="O749" i="10"/>
  <c r="M749" i="10"/>
  <c r="L749" i="10"/>
  <c r="I749" i="10"/>
  <c r="F749" i="10"/>
  <c r="U748" i="10"/>
  <c r="T748" i="10"/>
  <c r="O748" i="10"/>
  <c r="M748" i="10"/>
  <c r="L748" i="10"/>
  <c r="I748" i="10"/>
  <c r="F748" i="10"/>
  <c r="U747" i="10"/>
  <c r="T747" i="10"/>
  <c r="O747" i="10"/>
  <c r="M747" i="10"/>
  <c r="L747" i="10"/>
  <c r="I747" i="10"/>
  <c r="F747" i="10"/>
  <c r="U746" i="10"/>
  <c r="T746" i="10"/>
  <c r="O746" i="10"/>
  <c r="M746" i="10"/>
  <c r="L746" i="10"/>
  <c r="I746" i="10"/>
  <c r="F746" i="10"/>
  <c r="U745" i="10"/>
  <c r="T745" i="10"/>
  <c r="O745" i="10"/>
  <c r="M745" i="10"/>
  <c r="L745" i="10"/>
  <c r="I745" i="10"/>
  <c r="F745" i="10"/>
  <c r="U744" i="10"/>
  <c r="T744" i="10"/>
  <c r="O744" i="10"/>
  <c r="M744" i="10"/>
  <c r="L744" i="10"/>
  <c r="I744" i="10"/>
  <c r="F744" i="10"/>
  <c r="U743" i="10"/>
  <c r="T743" i="10"/>
  <c r="O743" i="10"/>
  <c r="M743" i="10"/>
  <c r="L743" i="10"/>
  <c r="I743" i="10"/>
  <c r="F743" i="10"/>
  <c r="U742" i="10"/>
  <c r="T742" i="10"/>
  <c r="O742" i="10"/>
  <c r="M742" i="10"/>
  <c r="L742" i="10"/>
  <c r="I742" i="10"/>
  <c r="F742" i="10"/>
  <c r="U741" i="10"/>
  <c r="T741" i="10"/>
  <c r="O741" i="10"/>
  <c r="M741" i="10"/>
  <c r="L741" i="10"/>
  <c r="I741" i="10"/>
  <c r="F741" i="10"/>
  <c r="U740" i="10"/>
  <c r="T740" i="10"/>
  <c r="O740" i="10"/>
  <c r="M740" i="10"/>
  <c r="L740" i="10"/>
  <c r="I740" i="10"/>
  <c r="F740" i="10"/>
  <c r="U739" i="10"/>
  <c r="T739" i="10"/>
  <c r="O739" i="10"/>
  <c r="M739" i="10"/>
  <c r="L739" i="10"/>
  <c r="I739" i="10"/>
  <c r="F739" i="10"/>
  <c r="U738" i="10"/>
  <c r="T738" i="10"/>
  <c r="O738" i="10"/>
  <c r="M738" i="10"/>
  <c r="L738" i="10"/>
  <c r="I738" i="10"/>
  <c r="F738" i="10"/>
  <c r="U737" i="10"/>
  <c r="T737" i="10"/>
  <c r="O737" i="10"/>
  <c r="M737" i="10"/>
  <c r="L737" i="10"/>
  <c r="I737" i="10"/>
  <c r="F737" i="10"/>
  <c r="U736" i="10"/>
  <c r="T736" i="10"/>
  <c r="O736" i="10"/>
  <c r="M736" i="10"/>
  <c r="L736" i="10"/>
  <c r="I736" i="10"/>
  <c r="F736" i="10"/>
  <c r="U735" i="10"/>
  <c r="T735" i="10"/>
  <c r="O735" i="10"/>
  <c r="M735" i="10"/>
  <c r="L735" i="10"/>
  <c r="I735" i="10"/>
  <c r="F735" i="10"/>
  <c r="U734" i="10"/>
  <c r="T734" i="10"/>
  <c r="O734" i="10"/>
  <c r="M734" i="10"/>
  <c r="L734" i="10"/>
  <c r="I734" i="10"/>
  <c r="F734" i="10"/>
  <c r="U733" i="10"/>
  <c r="T733" i="10"/>
  <c r="O733" i="10"/>
  <c r="M733" i="10"/>
  <c r="L733" i="10"/>
  <c r="I733" i="10"/>
  <c r="F733" i="10"/>
  <c r="U732" i="10"/>
  <c r="T732" i="10"/>
  <c r="O732" i="10"/>
  <c r="M732" i="10"/>
  <c r="L732" i="10"/>
  <c r="I732" i="10"/>
  <c r="F732" i="10"/>
  <c r="U731" i="10"/>
  <c r="T731" i="10"/>
  <c r="O731" i="10"/>
  <c r="M731" i="10"/>
  <c r="L731" i="10"/>
  <c r="I731" i="10"/>
  <c r="F731" i="10"/>
  <c r="U730" i="10"/>
  <c r="T730" i="10"/>
  <c r="O730" i="10"/>
  <c r="M730" i="10"/>
  <c r="L730" i="10"/>
  <c r="I730" i="10"/>
  <c r="F730" i="10"/>
  <c r="U729" i="10"/>
  <c r="T729" i="10"/>
  <c r="O729" i="10"/>
  <c r="M729" i="10"/>
  <c r="L729" i="10"/>
  <c r="I729" i="10"/>
  <c r="F729" i="10"/>
  <c r="U728" i="10"/>
  <c r="T728" i="10"/>
  <c r="O728" i="10"/>
  <c r="M728" i="10"/>
  <c r="L728" i="10"/>
  <c r="I728" i="10"/>
  <c r="F728" i="10"/>
  <c r="U727" i="10"/>
  <c r="T727" i="10"/>
  <c r="O727" i="10"/>
  <c r="M727" i="10"/>
  <c r="L727" i="10"/>
  <c r="I727" i="10"/>
  <c r="F727" i="10"/>
  <c r="U726" i="10"/>
  <c r="T726" i="10"/>
  <c r="O726" i="10"/>
  <c r="M726" i="10"/>
  <c r="L726" i="10"/>
  <c r="I726" i="10"/>
  <c r="F726" i="10"/>
  <c r="U725" i="10"/>
  <c r="T725" i="10"/>
  <c r="O725" i="10"/>
  <c r="M725" i="10"/>
  <c r="L725" i="10"/>
  <c r="I725" i="10"/>
  <c r="F725" i="10"/>
  <c r="U724" i="10"/>
  <c r="T724" i="10"/>
  <c r="O724" i="10"/>
  <c r="M724" i="10"/>
  <c r="L724" i="10"/>
  <c r="I724" i="10"/>
  <c r="F724" i="10"/>
  <c r="U723" i="10"/>
  <c r="T723" i="10"/>
  <c r="O723" i="10"/>
  <c r="M723" i="10"/>
  <c r="L723" i="10"/>
  <c r="I723" i="10"/>
  <c r="F723" i="10"/>
  <c r="U722" i="10"/>
  <c r="T722" i="10"/>
  <c r="O722" i="10"/>
  <c r="M722" i="10"/>
  <c r="L722" i="10"/>
  <c r="I722" i="10"/>
  <c r="F722" i="10"/>
  <c r="U721" i="10"/>
  <c r="T721" i="10"/>
  <c r="O721" i="10"/>
  <c r="M721" i="10"/>
  <c r="L721" i="10"/>
  <c r="I721" i="10"/>
  <c r="F721" i="10"/>
  <c r="U720" i="10"/>
  <c r="T720" i="10"/>
  <c r="O720" i="10"/>
  <c r="M720" i="10"/>
  <c r="L720" i="10"/>
  <c r="I720" i="10"/>
  <c r="F720" i="10"/>
  <c r="U719" i="10"/>
  <c r="T719" i="10"/>
  <c r="O719" i="10"/>
  <c r="M719" i="10"/>
  <c r="L719" i="10"/>
  <c r="I719" i="10"/>
  <c r="F719" i="10"/>
  <c r="U718" i="10"/>
  <c r="T718" i="10"/>
  <c r="O718" i="10"/>
  <c r="M718" i="10"/>
  <c r="L718" i="10"/>
  <c r="I718" i="10"/>
  <c r="F718" i="10"/>
  <c r="U717" i="10"/>
  <c r="T717" i="10"/>
  <c r="O717" i="10"/>
  <c r="M717" i="10"/>
  <c r="L717" i="10"/>
  <c r="I717" i="10"/>
  <c r="F717" i="10"/>
  <c r="U716" i="10"/>
  <c r="T716" i="10"/>
  <c r="O716" i="10"/>
  <c r="M716" i="10"/>
  <c r="L716" i="10"/>
  <c r="I716" i="10"/>
  <c r="F716" i="10"/>
  <c r="U715" i="10"/>
  <c r="T715" i="10"/>
  <c r="O715" i="10"/>
  <c r="M715" i="10"/>
  <c r="L715" i="10"/>
  <c r="I715" i="10"/>
  <c r="F715" i="10"/>
  <c r="U714" i="10"/>
  <c r="T714" i="10"/>
  <c r="O714" i="10"/>
  <c r="M714" i="10"/>
  <c r="L714" i="10"/>
  <c r="I714" i="10"/>
  <c r="F714" i="10"/>
  <c r="U713" i="10"/>
  <c r="T713" i="10"/>
  <c r="O713" i="10"/>
  <c r="M713" i="10"/>
  <c r="L713" i="10"/>
  <c r="I713" i="10"/>
  <c r="F713" i="10"/>
  <c r="U712" i="10"/>
  <c r="T712" i="10"/>
  <c r="O712" i="10"/>
  <c r="M712" i="10"/>
  <c r="L712" i="10"/>
  <c r="I712" i="10"/>
  <c r="F712" i="10"/>
  <c r="U711" i="10"/>
  <c r="T711" i="10"/>
  <c r="O711" i="10"/>
  <c r="M711" i="10"/>
  <c r="L711" i="10"/>
  <c r="I711" i="10"/>
  <c r="F711" i="10"/>
  <c r="U710" i="10"/>
  <c r="T710" i="10"/>
  <c r="O710" i="10"/>
  <c r="M710" i="10"/>
  <c r="L710" i="10"/>
  <c r="I710" i="10"/>
  <c r="F710" i="10"/>
  <c r="U709" i="10"/>
  <c r="T709" i="10"/>
  <c r="O709" i="10"/>
  <c r="M709" i="10"/>
  <c r="L709" i="10"/>
  <c r="I709" i="10"/>
  <c r="F709" i="10"/>
  <c r="U708" i="10"/>
  <c r="T708" i="10"/>
  <c r="O708" i="10"/>
  <c r="M708" i="10"/>
  <c r="L708" i="10"/>
  <c r="I708" i="10"/>
  <c r="F708" i="10"/>
  <c r="U707" i="10"/>
  <c r="T707" i="10"/>
  <c r="O707" i="10"/>
  <c r="M707" i="10"/>
  <c r="L707" i="10"/>
  <c r="I707" i="10"/>
  <c r="F707" i="10"/>
  <c r="U706" i="10"/>
  <c r="T706" i="10"/>
  <c r="O706" i="10"/>
  <c r="M706" i="10"/>
  <c r="L706" i="10"/>
  <c r="I706" i="10"/>
  <c r="F706" i="10"/>
  <c r="U705" i="10"/>
  <c r="T705" i="10"/>
  <c r="O705" i="10"/>
  <c r="M705" i="10"/>
  <c r="L705" i="10"/>
  <c r="I705" i="10"/>
  <c r="F705" i="10"/>
  <c r="U704" i="10"/>
  <c r="T704" i="10"/>
  <c r="O704" i="10"/>
  <c r="M704" i="10"/>
  <c r="L704" i="10"/>
  <c r="I704" i="10"/>
  <c r="F704" i="10"/>
  <c r="U703" i="10"/>
  <c r="T703" i="10"/>
  <c r="O703" i="10"/>
  <c r="M703" i="10"/>
  <c r="L703" i="10"/>
  <c r="I703" i="10"/>
  <c r="F703" i="10"/>
  <c r="U702" i="10"/>
  <c r="T702" i="10"/>
  <c r="O702" i="10"/>
  <c r="M702" i="10"/>
  <c r="L702" i="10"/>
  <c r="I702" i="10"/>
  <c r="F702" i="10"/>
  <c r="U701" i="10"/>
  <c r="T701" i="10"/>
  <c r="O701" i="10"/>
  <c r="M701" i="10"/>
  <c r="L701" i="10"/>
  <c r="I701" i="10"/>
  <c r="F701" i="10"/>
  <c r="U700" i="10"/>
  <c r="T700" i="10"/>
  <c r="O700" i="10"/>
  <c r="M700" i="10"/>
  <c r="L700" i="10"/>
  <c r="I700" i="10"/>
  <c r="F700" i="10"/>
  <c r="U699" i="10"/>
  <c r="T699" i="10"/>
  <c r="O699" i="10"/>
  <c r="M699" i="10"/>
  <c r="L699" i="10"/>
  <c r="I699" i="10"/>
  <c r="F699" i="10"/>
  <c r="U698" i="10"/>
  <c r="T698" i="10"/>
  <c r="O698" i="10"/>
  <c r="M698" i="10"/>
  <c r="L698" i="10"/>
  <c r="I698" i="10"/>
  <c r="F698" i="10"/>
  <c r="U697" i="10"/>
  <c r="T697" i="10"/>
  <c r="O697" i="10"/>
  <c r="M697" i="10"/>
  <c r="L697" i="10"/>
  <c r="I697" i="10"/>
  <c r="F697" i="10"/>
  <c r="U696" i="10"/>
  <c r="T696" i="10"/>
  <c r="O696" i="10"/>
  <c r="M696" i="10"/>
  <c r="L696" i="10"/>
  <c r="I696" i="10"/>
  <c r="F696" i="10"/>
  <c r="U695" i="10"/>
  <c r="T695" i="10"/>
  <c r="O695" i="10"/>
  <c r="M695" i="10"/>
  <c r="L695" i="10"/>
  <c r="I695" i="10"/>
  <c r="F695" i="10"/>
  <c r="U694" i="10"/>
  <c r="T694" i="10"/>
  <c r="O694" i="10"/>
  <c r="M694" i="10"/>
  <c r="L694" i="10"/>
  <c r="I694" i="10"/>
  <c r="F694" i="10"/>
  <c r="U693" i="10"/>
  <c r="T693" i="10"/>
  <c r="O693" i="10"/>
  <c r="M693" i="10"/>
  <c r="L693" i="10"/>
  <c r="I693" i="10"/>
  <c r="F693" i="10"/>
  <c r="U692" i="10"/>
  <c r="T692" i="10"/>
  <c r="O692" i="10"/>
  <c r="M692" i="10"/>
  <c r="L692" i="10"/>
  <c r="I692" i="10"/>
  <c r="F692" i="10"/>
  <c r="U691" i="10"/>
  <c r="T691" i="10"/>
  <c r="O691" i="10"/>
  <c r="M691" i="10"/>
  <c r="L691" i="10"/>
  <c r="I691" i="10"/>
  <c r="F691" i="10"/>
  <c r="U690" i="10"/>
  <c r="T690" i="10"/>
  <c r="O690" i="10"/>
  <c r="M690" i="10"/>
  <c r="L690" i="10"/>
  <c r="I690" i="10"/>
  <c r="F690" i="10"/>
  <c r="U689" i="10"/>
  <c r="T689" i="10"/>
  <c r="O689" i="10"/>
  <c r="M689" i="10"/>
  <c r="L689" i="10"/>
  <c r="I689" i="10"/>
  <c r="F689" i="10"/>
  <c r="U688" i="10"/>
  <c r="T688" i="10"/>
  <c r="O688" i="10"/>
  <c r="M688" i="10"/>
  <c r="L688" i="10"/>
  <c r="I688" i="10"/>
  <c r="F688" i="10"/>
  <c r="U687" i="10"/>
  <c r="T687" i="10"/>
  <c r="O687" i="10"/>
  <c r="M687" i="10"/>
  <c r="L687" i="10"/>
  <c r="I687" i="10"/>
  <c r="F687" i="10"/>
  <c r="U686" i="10"/>
  <c r="T686" i="10"/>
  <c r="O686" i="10"/>
  <c r="M686" i="10"/>
  <c r="L686" i="10"/>
  <c r="I686" i="10"/>
  <c r="F686" i="10"/>
  <c r="U685" i="10"/>
  <c r="T685" i="10"/>
  <c r="O685" i="10"/>
  <c r="M685" i="10"/>
  <c r="L685" i="10"/>
  <c r="I685" i="10"/>
  <c r="F685" i="10"/>
  <c r="U684" i="10"/>
  <c r="T684" i="10"/>
  <c r="O684" i="10"/>
  <c r="M684" i="10"/>
  <c r="L684" i="10"/>
  <c r="I684" i="10"/>
  <c r="F684" i="10"/>
  <c r="U683" i="10"/>
  <c r="T683" i="10"/>
  <c r="O683" i="10"/>
  <c r="M683" i="10"/>
  <c r="L683" i="10"/>
  <c r="I683" i="10"/>
  <c r="F683" i="10"/>
  <c r="U682" i="10"/>
  <c r="T682" i="10"/>
  <c r="O682" i="10"/>
  <c r="M682" i="10"/>
  <c r="L682" i="10"/>
  <c r="I682" i="10"/>
  <c r="F682" i="10"/>
  <c r="U681" i="10"/>
  <c r="T681" i="10"/>
  <c r="O681" i="10"/>
  <c r="M681" i="10"/>
  <c r="L681" i="10"/>
  <c r="I681" i="10"/>
  <c r="F681" i="10"/>
  <c r="U680" i="10"/>
  <c r="T680" i="10"/>
  <c r="O680" i="10"/>
  <c r="M680" i="10"/>
  <c r="L680" i="10"/>
  <c r="I680" i="10"/>
  <c r="F680" i="10"/>
  <c r="U679" i="10"/>
  <c r="T679" i="10"/>
  <c r="O679" i="10"/>
  <c r="M679" i="10"/>
  <c r="L679" i="10"/>
  <c r="I679" i="10"/>
  <c r="F679" i="10"/>
  <c r="U678" i="10"/>
  <c r="T678" i="10"/>
  <c r="O678" i="10"/>
  <c r="M678" i="10"/>
  <c r="L678" i="10"/>
  <c r="I678" i="10"/>
  <c r="F678" i="10"/>
  <c r="U677" i="10"/>
  <c r="T677" i="10"/>
  <c r="O677" i="10"/>
  <c r="M677" i="10"/>
  <c r="L677" i="10"/>
  <c r="I677" i="10"/>
  <c r="F677" i="10"/>
  <c r="U676" i="10"/>
  <c r="T676" i="10"/>
  <c r="O676" i="10"/>
  <c r="M676" i="10"/>
  <c r="L676" i="10"/>
  <c r="I676" i="10"/>
  <c r="F676" i="10"/>
  <c r="U675" i="10"/>
  <c r="T675" i="10"/>
  <c r="O675" i="10"/>
  <c r="M675" i="10"/>
  <c r="L675" i="10"/>
  <c r="I675" i="10"/>
  <c r="F675" i="10"/>
  <c r="U674" i="10"/>
  <c r="T674" i="10"/>
  <c r="O674" i="10"/>
  <c r="M674" i="10"/>
  <c r="L674" i="10"/>
  <c r="I674" i="10"/>
  <c r="F674" i="10"/>
  <c r="U673" i="10"/>
  <c r="T673" i="10"/>
  <c r="O673" i="10"/>
  <c r="M673" i="10"/>
  <c r="L673" i="10"/>
  <c r="I673" i="10"/>
  <c r="F673" i="10"/>
  <c r="U672" i="10"/>
  <c r="T672" i="10"/>
  <c r="O672" i="10"/>
  <c r="M672" i="10"/>
  <c r="L672" i="10"/>
  <c r="I672" i="10"/>
  <c r="F672" i="10"/>
  <c r="U671" i="10"/>
  <c r="T671" i="10"/>
  <c r="O671" i="10"/>
  <c r="M671" i="10"/>
  <c r="L671" i="10"/>
  <c r="I671" i="10"/>
  <c r="F671" i="10"/>
  <c r="U670" i="10"/>
  <c r="T670" i="10"/>
  <c r="O670" i="10"/>
  <c r="M670" i="10"/>
  <c r="L670" i="10"/>
  <c r="I670" i="10"/>
  <c r="F670" i="10"/>
  <c r="U669" i="10"/>
  <c r="T669" i="10"/>
  <c r="O669" i="10"/>
  <c r="M669" i="10"/>
  <c r="L669" i="10"/>
  <c r="I669" i="10"/>
  <c r="F669" i="10"/>
  <c r="U668" i="10"/>
  <c r="T668" i="10"/>
  <c r="O668" i="10"/>
  <c r="M668" i="10"/>
  <c r="L668" i="10"/>
  <c r="I668" i="10"/>
  <c r="F668" i="10"/>
  <c r="U667" i="10"/>
  <c r="T667" i="10"/>
  <c r="O667" i="10"/>
  <c r="M667" i="10"/>
  <c r="L667" i="10"/>
  <c r="I667" i="10"/>
  <c r="F667" i="10"/>
  <c r="U666" i="10"/>
  <c r="T666" i="10"/>
  <c r="O666" i="10"/>
  <c r="M666" i="10"/>
  <c r="L666" i="10"/>
  <c r="I666" i="10"/>
  <c r="F666" i="10"/>
  <c r="U665" i="10"/>
  <c r="T665" i="10"/>
  <c r="O665" i="10"/>
  <c r="M665" i="10"/>
  <c r="L665" i="10"/>
  <c r="I665" i="10"/>
  <c r="F665" i="10"/>
  <c r="U664" i="10"/>
  <c r="T664" i="10"/>
  <c r="O664" i="10"/>
  <c r="M664" i="10"/>
  <c r="L664" i="10"/>
  <c r="I664" i="10"/>
  <c r="F664" i="10"/>
  <c r="U663" i="10"/>
  <c r="T663" i="10"/>
  <c r="O663" i="10"/>
  <c r="M663" i="10"/>
  <c r="L663" i="10"/>
  <c r="I663" i="10"/>
  <c r="F663" i="10"/>
  <c r="U662" i="10"/>
  <c r="T662" i="10"/>
  <c r="O662" i="10"/>
  <c r="M662" i="10"/>
  <c r="L662" i="10"/>
  <c r="I662" i="10"/>
  <c r="F662" i="10"/>
  <c r="U661" i="10"/>
  <c r="T661" i="10"/>
  <c r="O661" i="10"/>
  <c r="M661" i="10"/>
  <c r="L661" i="10"/>
  <c r="I661" i="10"/>
  <c r="F661" i="10"/>
  <c r="U660" i="10"/>
  <c r="T660" i="10"/>
  <c r="O660" i="10"/>
  <c r="M660" i="10"/>
  <c r="L660" i="10"/>
  <c r="I660" i="10"/>
  <c r="F660" i="10"/>
  <c r="U659" i="10"/>
  <c r="T659" i="10"/>
  <c r="O659" i="10"/>
  <c r="M659" i="10"/>
  <c r="L659" i="10"/>
  <c r="I659" i="10"/>
  <c r="F659" i="10"/>
  <c r="U658" i="10"/>
  <c r="T658" i="10"/>
  <c r="O658" i="10"/>
  <c r="M658" i="10"/>
  <c r="L658" i="10"/>
  <c r="I658" i="10"/>
  <c r="F658" i="10"/>
  <c r="U657" i="10"/>
  <c r="T657" i="10"/>
  <c r="O657" i="10"/>
  <c r="M657" i="10"/>
  <c r="L657" i="10"/>
  <c r="I657" i="10"/>
  <c r="F657" i="10"/>
  <c r="U656" i="10"/>
  <c r="T656" i="10"/>
  <c r="O656" i="10"/>
  <c r="M656" i="10"/>
  <c r="L656" i="10"/>
  <c r="I656" i="10"/>
  <c r="F656" i="10"/>
  <c r="U655" i="10"/>
  <c r="T655" i="10"/>
  <c r="O655" i="10"/>
  <c r="M655" i="10"/>
  <c r="L655" i="10"/>
  <c r="I655" i="10"/>
  <c r="F655" i="10"/>
  <c r="U654" i="10"/>
  <c r="T654" i="10"/>
  <c r="O654" i="10"/>
  <c r="M654" i="10"/>
  <c r="L654" i="10"/>
  <c r="I654" i="10"/>
  <c r="F654" i="10"/>
  <c r="U653" i="10"/>
  <c r="T653" i="10"/>
  <c r="O653" i="10"/>
  <c r="M653" i="10"/>
  <c r="L653" i="10"/>
  <c r="I653" i="10"/>
  <c r="F653" i="10"/>
  <c r="U652" i="10"/>
  <c r="T652" i="10"/>
  <c r="O652" i="10"/>
  <c r="M652" i="10"/>
  <c r="L652" i="10"/>
  <c r="I652" i="10"/>
  <c r="F652" i="10"/>
  <c r="U651" i="10"/>
  <c r="T651" i="10"/>
  <c r="O651" i="10"/>
  <c r="M651" i="10"/>
  <c r="L651" i="10"/>
  <c r="I651" i="10"/>
  <c r="F651" i="10"/>
  <c r="U650" i="10"/>
  <c r="T650" i="10"/>
  <c r="O650" i="10"/>
  <c r="M650" i="10"/>
  <c r="L650" i="10"/>
  <c r="I650" i="10"/>
  <c r="F650" i="10"/>
  <c r="U649" i="10"/>
  <c r="T649" i="10"/>
  <c r="O649" i="10"/>
  <c r="M649" i="10"/>
  <c r="L649" i="10"/>
  <c r="I649" i="10"/>
  <c r="F649" i="10"/>
  <c r="U648" i="10"/>
  <c r="T648" i="10"/>
  <c r="O648" i="10"/>
  <c r="M648" i="10"/>
  <c r="L648" i="10"/>
  <c r="I648" i="10"/>
  <c r="F648" i="10"/>
  <c r="U647" i="10"/>
  <c r="T647" i="10"/>
  <c r="O647" i="10"/>
  <c r="M647" i="10"/>
  <c r="L647" i="10"/>
  <c r="I647" i="10"/>
  <c r="F647" i="10"/>
  <c r="U646" i="10"/>
  <c r="T646" i="10"/>
  <c r="O646" i="10"/>
  <c r="M646" i="10"/>
  <c r="L646" i="10"/>
  <c r="I646" i="10"/>
  <c r="F646" i="10"/>
  <c r="U645" i="10"/>
  <c r="T645" i="10"/>
  <c r="O645" i="10"/>
  <c r="M645" i="10"/>
  <c r="L645" i="10"/>
  <c r="I645" i="10"/>
  <c r="F645" i="10"/>
  <c r="U644" i="10"/>
  <c r="T644" i="10"/>
  <c r="O644" i="10"/>
  <c r="M644" i="10"/>
  <c r="L644" i="10"/>
  <c r="I644" i="10"/>
  <c r="F644" i="10"/>
  <c r="U643" i="10"/>
  <c r="T643" i="10"/>
  <c r="O643" i="10"/>
  <c r="M643" i="10"/>
  <c r="L643" i="10"/>
  <c r="I643" i="10"/>
  <c r="F643" i="10"/>
  <c r="U642" i="10"/>
  <c r="T642" i="10"/>
  <c r="O642" i="10"/>
  <c r="M642" i="10"/>
  <c r="L642" i="10"/>
  <c r="I642" i="10"/>
  <c r="F642" i="10"/>
  <c r="U641" i="10"/>
  <c r="T641" i="10"/>
  <c r="O641" i="10"/>
  <c r="M641" i="10"/>
  <c r="L641" i="10"/>
  <c r="I641" i="10"/>
  <c r="F641" i="10"/>
  <c r="U640" i="10"/>
  <c r="T640" i="10"/>
  <c r="O640" i="10"/>
  <c r="M640" i="10"/>
  <c r="L640" i="10"/>
  <c r="I640" i="10"/>
  <c r="F640" i="10"/>
  <c r="U639" i="10"/>
  <c r="T639" i="10"/>
  <c r="O639" i="10"/>
  <c r="M639" i="10"/>
  <c r="L639" i="10"/>
  <c r="I639" i="10"/>
  <c r="F639" i="10"/>
  <c r="U638" i="10"/>
  <c r="T638" i="10"/>
  <c r="O638" i="10"/>
  <c r="M638" i="10"/>
  <c r="L638" i="10"/>
  <c r="I638" i="10"/>
  <c r="F638" i="10"/>
  <c r="U637" i="10"/>
  <c r="T637" i="10"/>
  <c r="O637" i="10"/>
  <c r="M637" i="10"/>
  <c r="L637" i="10"/>
  <c r="I637" i="10"/>
  <c r="F637" i="10"/>
  <c r="U636" i="10"/>
  <c r="T636" i="10"/>
  <c r="O636" i="10"/>
  <c r="M636" i="10"/>
  <c r="L636" i="10"/>
  <c r="I636" i="10"/>
  <c r="F636" i="10"/>
  <c r="U635" i="10"/>
  <c r="T635" i="10"/>
  <c r="O635" i="10"/>
  <c r="M635" i="10"/>
  <c r="L635" i="10"/>
  <c r="I635" i="10"/>
  <c r="F635" i="10"/>
  <c r="U634" i="10"/>
  <c r="T634" i="10"/>
  <c r="O634" i="10"/>
  <c r="M634" i="10"/>
  <c r="L634" i="10"/>
  <c r="I634" i="10"/>
  <c r="F634" i="10"/>
  <c r="U633" i="10"/>
  <c r="T633" i="10"/>
  <c r="O633" i="10"/>
  <c r="M633" i="10"/>
  <c r="L633" i="10"/>
  <c r="I633" i="10"/>
  <c r="F633" i="10"/>
  <c r="U632" i="10"/>
  <c r="T632" i="10"/>
  <c r="O632" i="10"/>
  <c r="M632" i="10"/>
  <c r="L632" i="10"/>
  <c r="I632" i="10"/>
  <c r="F632" i="10"/>
  <c r="U631" i="10"/>
  <c r="T631" i="10"/>
  <c r="O631" i="10"/>
  <c r="M631" i="10"/>
  <c r="L631" i="10"/>
  <c r="I631" i="10"/>
  <c r="F631" i="10"/>
  <c r="U630" i="10"/>
  <c r="T630" i="10"/>
  <c r="O630" i="10"/>
  <c r="M630" i="10"/>
  <c r="L630" i="10"/>
  <c r="I630" i="10"/>
  <c r="F630" i="10"/>
  <c r="U629" i="10"/>
  <c r="T629" i="10"/>
  <c r="O629" i="10"/>
  <c r="M629" i="10"/>
  <c r="L629" i="10"/>
  <c r="I629" i="10"/>
  <c r="F629" i="10"/>
  <c r="U628" i="10"/>
  <c r="T628" i="10"/>
  <c r="O628" i="10"/>
  <c r="M628" i="10"/>
  <c r="L628" i="10"/>
  <c r="I628" i="10"/>
  <c r="F628" i="10"/>
  <c r="U627" i="10"/>
  <c r="T627" i="10"/>
  <c r="O627" i="10"/>
  <c r="M627" i="10"/>
  <c r="L627" i="10"/>
  <c r="I627" i="10"/>
  <c r="F627" i="10"/>
  <c r="U626" i="10"/>
  <c r="T626" i="10"/>
  <c r="O626" i="10"/>
  <c r="M626" i="10"/>
  <c r="L626" i="10"/>
  <c r="I626" i="10"/>
  <c r="F626" i="10"/>
  <c r="U625" i="10"/>
  <c r="T625" i="10"/>
  <c r="O625" i="10"/>
  <c r="M625" i="10"/>
  <c r="L625" i="10"/>
  <c r="I625" i="10"/>
  <c r="F625" i="10"/>
  <c r="U624" i="10"/>
  <c r="T624" i="10"/>
  <c r="O624" i="10"/>
  <c r="M624" i="10"/>
  <c r="L624" i="10"/>
  <c r="I624" i="10"/>
  <c r="F624" i="10"/>
  <c r="U623" i="10"/>
  <c r="T623" i="10"/>
  <c r="O623" i="10"/>
  <c r="M623" i="10"/>
  <c r="L623" i="10"/>
  <c r="I623" i="10"/>
  <c r="F623" i="10"/>
  <c r="U622" i="10"/>
  <c r="T622" i="10"/>
  <c r="O622" i="10"/>
  <c r="M622" i="10"/>
  <c r="L622" i="10"/>
  <c r="I622" i="10"/>
  <c r="F622" i="10"/>
  <c r="U621" i="10"/>
  <c r="T621" i="10"/>
  <c r="O621" i="10"/>
  <c r="M621" i="10"/>
  <c r="L621" i="10"/>
  <c r="I621" i="10"/>
  <c r="F621" i="10"/>
  <c r="U620" i="10"/>
  <c r="T620" i="10"/>
  <c r="O620" i="10"/>
  <c r="M620" i="10"/>
  <c r="L620" i="10"/>
  <c r="I620" i="10"/>
  <c r="F620" i="10"/>
  <c r="U619" i="10"/>
  <c r="T619" i="10"/>
  <c r="O619" i="10"/>
  <c r="M619" i="10"/>
  <c r="L619" i="10"/>
  <c r="I619" i="10"/>
  <c r="F619" i="10"/>
  <c r="U618" i="10"/>
  <c r="T618" i="10"/>
  <c r="O618" i="10"/>
  <c r="M618" i="10"/>
  <c r="L618" i="10"/>
  <c r="I618" i="10"/>
  <c r="F618" i="10"/>
  <c r="U617" i="10"/>
  <c r="T617" i="10"/>
  <c r="O617" i="10"/>
  <c r="M617" i="10"/>
  <c r="L617" i="10"/>
  <c r="I617" i="10"/>
  <c r="F617" i="10"/>
  <c r="U616" i="10"/>
  <c r="T616" i="10"/>
  <c r="O616" i="10"/>
  <c r="M616" i="10"/>
  <c r="L616" i="10"/>
  <c r="I616" i="10"/>
  <c r="F616" i="10"/>
  <c r="U615" i="10"/>
  <c r="T615" i="10"/>
  <c r="O615" i="10"/>
  <c r="M615" i="10"/>
  <c r="L615" i="10"/>
  <c r="I615" i="10"/>
  <c r="F615" i="10"/>
  <c r="U614" i="10"/>
  <c r="T614" i="10"/>
  <c r="O614" i="10"/>
  <c r="M614" i="10"/>
  <c r="L614" i="10"/>
  <c r="I614" i="10"/>
  <c r="F614" i="10"/>
  <c r="U613" i="10"/>
  <c r="T613" i="10"/>
  <c r="O613" i="10"/>
  <c r="M613" i="10"/>
  <c r="L613" i="10"/>
  <c r="I613" i="10"/>
  <c r="F613" i="10"/>
  <c r="U612" i="10"/>
  <c r="T612" i="10"/>
  <c r="O612" i="10"/>
  <c r="M612" i="10"/>
  <c r="L612" i="10"/>
  <c r="I612" i="10"/>
  <c r="F612" i="10"/>
  <c r="U611" i="10"/>
  <c r="T611" i="10"/>
  <c r="O611" i="10"/>
  <c r="M611" i="10"/>
  <c r="L611" i="10"/>
  <c r="I611" i="10"/>
  <c r="F611" i="10"/>
  <c r="U610" i="10"/>
  <c r="T610" i="10"/>
  <c r="O610" i="10"/>
  <c r="M610" i="10"/>
  <c r="L610" i="10"/>
  <c r="I610" i="10"/>
  <c r="F610" i="10"/>
  <c r="U609" i="10"/>
  <c r="T609" i="10"/>
  <c r="O609" i="10"/>
  <c r="M609" i="10"/>
  <c r="L609" i="10"/>
  <c r="I609" i="10"/>
  <c r="F609" i="10"/>
  <c r="U608" i="10"/>
  <c r="T608" i="10"/>
  <c r="O608" i="10"/>
  <c r="M608" i="10"/>
  <c r="L608" i="10"/>
  <c r="I608" i="10"/>
  <c r="F608" i="10"/>
  <c r="U607" i="10"/>
  <c r="T607" i="10"/>
  <c r="O607" i="10"/>
  <c r="M607" i="10"/>
  <c r="L607" i="10"/>
  <c r="I607" i="10"/>
  <c r="F607" i="10"/>
  <c r="U606" i="10"/>
  <c r="T606" i="10"/>
  <c r="O606" i="10"/>
  <c r="M606" i="10"/>
  <c r="L606" i="10"/>
  <c r="I606" i="10"/>
  <c r="F606" i="10"/>
  <c r="U605" i="10"/>
  <c r="T605" i="10"/>
  <c r="O605" i="10"/>
  <c r="M605" i="10"/>
  <c r="L605" i="10"/>
  <c r="I605" i="10"/>
  <c r="F605" i="10"/>
  <c r="U604" i="10"/>
  <c r="T604" i="10"/>
  <c r="O604" i="10"/>
  <c r="M604" i="10"/>
  <c r="L604" i="10"/>
  <c r="I604" i="10"/>
  <c r="F604" i="10"/>
  <c r="U603" i="10"/>
  <c r="T603" i="10"/>
  <c r="O603" i="10"/>
  <c r="M603" i="10"/>
  <c r="L603" i="10"/>
  <c r="I603" i="10"/>
  <c r="F603" i="10"/>
  <c r="U602" i="10"/>
  <c r="T602" i="10"/>
  <c r="O602" i="10"/>
  <c r="M602" i="10"/>
  <c r="L602" i="10"/>
  <c r="I602" i="10"/>
  <c r="F602" i="10"/>
  <c r="U601" i="10"/>
  <c r="T601" i="10"/>
  <c r="O601" i="10"/>
  <c r="M601" i="10"/>
  <c r="L601" i="10"/>
  <c r="I601" i="10"/>
  <c r="F601" i="10"/>
  <c r="U600" i="10"/>
  <c r="T600" i="10"/>
  <c r="O600" i="10"/>
  <c r="M600" i="10"/>
  <c r="L600" i="10"/>
  <c r="I600" i="10"/>
  <c r="F600" i="10"/>
  <c r="U599" i="10"/>
  <c r="T599" i="10"/>
  <c r="O599" i="10"/>
  <c r="M599" i="10"/>
  <c r="L599" i="10"/>
  <c r="I599" i="10"/>
  <c r="F599" i="10"/>
  <c r="U598" i="10"/>
  <c r="T598" i="10"/>
  <c r="O598" i="10"/>
  <c r="M598" i="10"/>
  <c r="L598" i="10"/>
  <c r="I598" i="10"/>
  <c r="F598" i="10"/>
  <c r="U597" i="10"/>
  <c r="T597" i="10"/>
  <c r="O597" i="10"/>
  <c r="M597" i="10"/>
  <c r="L597" i="10"/>
  <c r="I597" i="10"/>
  <c r="F597" i="10"/>
  <c r="U596" i="10"/>
  <c r="T596" i="10"/>
  <c r="O596" i="10"/>
  <c r="M596" i="10"/>
  <c r="L596" i="10"/>
  <c r="I596" i="10"/>
  <c r="F596" i="10"/>
  <c r="U595" i="10"/>
  <c r="T595" i="10"/>
  <c r="O595" i="10"/>
  <c r="M595" i="10"/>
  <c r="L595" i="10"/>
  <c r="I595" i="10"/>
  <c r="F595" i="10"/>
  <c r="U594" i="10"/>
  <c r="T594" i="10"/>
  <c r="O594" i="10"/>
  <c r="M594" i="10"/>
  <c r="L594" i="10"/>
  <c r="I594" i="10"/>
  <c r="F594" i="10"/>
  <c r="U593" i="10"/>
  <c r="T593" i="10"/>
  <c r="O593" i="10"/>
  <c r="M593" i="10"/>
  <c r="L593" i="10"/>
  <c r="I593" i="10"/>
  <c r="F593" i="10"/>
  <c r="U592" i="10"/>
  <c r="T592" i="10"/>
  <c r="O592" i="10"/>
  <c r="M592" i="10"/>
  <c r="L592" i="10"/>
  <c r="I592" i="10"/>
  <c r="F592" i="10"/>
  <c r="U591" i="10"/>
  <c r="T591" i="10"/>
  <c r="O591" i="10"/>
  <c r="M591" i="10"/>
  <c r="L591" i="10"/>
  <c r="I591" i="10"/>
  <c r="F591" i="10"/>
  <c r="U590" i="10"/>
  <c r="T590" i="10"/>
  <c r="O590" i="10"/>
  <c r="M590" i="10"/>
  <c r="L590" i="10"/>
  <c r="I590" i="10"/>
  <c r="F590" i="10"/>
  <c r="U589" i="10"/>
  <c r="T589" i="10"/>
  <c r="O589" i="10"/>
  <c r="M589" i="10"/>
  <c r="L589" i="10"/>
  <c r="I589" i="10"/>
  <c r="F589" i="10"/>
  <c r="U588" i="10"/>
  <c r="T588" i="10"/>
  <c r="O588" i="10"/>
  <c r="M588" i="10"/>
  <c r="L588" i="10"/>
  <c r="I588" i="10"/>
  <c r="F588" i="10"/>
  <c r="U587" i="10"/>
  <c r="T587" i="10"/>
  <c r="O587" i="10"/>
  <c r="M587" i="10"/>
  <c r="L587" i="10"/>
  <c r="I587" i="10"/>
  <c r="F587" i="10"/>
  <c r="U586" i="10"/>
  <c r="T586" i="10"/>
  <c r="O586" i="10"/>
  <c r="M586" i="10"/>
  <c r="L586" i="10"/>
  <c r="I586" i="10"/>
  <c r="F586" i="10"/>
  <c r="U585" i="10"/>
  <c r="T585" i="10"/>
  <c r="O585" i="10"/>
  <c r="M585" i="10"/>
  <c r="L585" i="10"/>
  <c r="I585" i="10"/>
  <c r="F585" i="10"/>
  <c r="U584" i="10"/>
  <c r="T584" i="10"/>
  <c r="O584" i="10"/>
  <c r="M584" i="10"/>
  <c r="L584" i="10"/>
  <c r="I584" i="10"/>
  <c r="F584" i="10"/>
  <c r="U583" i="10"/>
  <c r="T583" i="10"/>
  <c r="O583" i="10"/>
  <c r="M583" i="10"/>
  <c r="L583" i="10"/>
  <c r="I583" i="10"/>
  <c r="F583" i="10"/>
  <c r="U582" i="10"/>
  <c r="T582" i="10"/>
  <c r="O582" i="10"/>
  <c r="M582" i="10"/>
  <c r="L582" i="10"/>
  <c r="I582" i="10"/>
  <c r="F582" i="10"/>
  <c r="U581" i="10"/>
  <c r="T581" i="10"/>
  <c r="O581" i="10"/>
  <c r="M581" i="10"/>
  <c r="L581" i="10"/>
  <c r="I581" i="10"/>
  <c r="F581" i="10"/>
  <c r="U580" i="10"/>
  <c r="T580" i="10"/>
  <c r="O580" i="10"/>
  <c r="M580" i="10"/>
  <c r="L580" i="10"/>
  <c r="I580" i="10"/>
  <c r="F580" i="10"/>
  <c r="U579" i="10"/>
  <c r="T579" i="10"/>
  <c r="O579" i="10"/>
  <c r="M579" i="10"/>
  <c r="L579" i="10"/>
  <c r="I579" i="10"/>
  <c r="F579" i="10"/>
  <c r="U578" i="10"/>
  <c r="T578" i="10"/>
  <c r="O578" i="10"/>
  <c r="M578" i="10"/>
  <c r="L578" i="10"/>
  <c r="I578" i="10"/>
  <c r="F578" i="10"/>
  <c r="U577" i="10"/>
  <c r="T577" i="10"/>
  <c r="O577" i="10"/>
  <c r="M577" i="10"/>
  <c r="L577" i="10"/>
  <c r="I577" i="10"/>
  <c r="F577" i="10"/>
  <c r="U576" i="10"/>
  <c r="T576" i="10"/>
  <c r="O576" i="10"/>
  <c r="M576" i="10"/>
  <c r="L576" i="10"/>
  <c r="I576" i="10"/>
  <c r="F576" i="10"/>
  <c r="U575" i="10"/>
  <c r="T575" i="10"/>
  <c r="O575" i="10"/>
  <c r="M575" i="10"/>
  <c r="L575" i="10"/>
  <c r="I575" i="10"/>
  <c r="F575" i="10"/>
  <c r="U574" i="10"/>
  <c r="T574" i="10"/>
  <c r="O574" i="10"/>
  <c r="M574" i="10"/>
  <c r="L574" i="10"/>
  <c r="I574" i="10"/>
  <c r="F574" i="10"/>
  <c r="U573" i="10"/>
  <c r="T573" i="10"/>
  <c r="O573" i="10"/>
  <c r="M573" i="10"/>
  <c r="L573" i="10"/>
  <c r="I573" i="10"/>
  <c r="F573" i="10"/>
  <c r="U572" i="10"/>
  <c r="T572" i="10"/>
  <c r="O572" i="10"/>
  <c r="M572" i="10"/>
  <c r="L572" i="10"/>
  <c r="I572" i="10"/>
  <c r="F572" i="10"/>
  <c r="U571" i="10"/>
  <c r="T571" i="10"/>
  <c r="O571" i="10"/>
  <c r="M571" i="10"/>
  <c r="L571" i="10"/>
  <c r="I571" i="10"/>
  <c r="F571" i="10"/>
  <c r="U570" i="10"/>
  <c r="T570" i="10"/>
  <c r="O570" i="10"/>
  <c r="M570" i="10"/>
  <c r="L570" i="10"/>
  <c r="I570" i="10"/>
  <c r="F570" i="10"/>
  <c r="U569" i="10"/>
  <c r="T569" i="10"/>
  <c r="O569" i="10"/>
  <c r="M569" i="10"/>
  <c r="L569" i="10"/>
  <c r="I569" i="10"/>
  <c r="F569" i="10"/>
  <c r="U568" i="10"/>
  <c r="T568" i="10"/>
  <c r="O568" i="10"/>
  <c r="M568" i="10"/>
  <c r="L568" i="10"/>
  <c r="I568" i="10"/>
  <c r="F568" i="10"/>
  <c r="U567" i="10"/>
  <c r="T567" i="10"/>
  <c r="O567" i="10"/>
  <c r="M567" i="10"/>
  <c r="L567" i="10"/>
  <c r="I567" i="10"/>
  <c r="F567" i="10"/>
  <c r="U566" i="10"/>
  <c r="T566" i="10"/>
  <c r="O566" i="10"/>
  <c r="M566" i="10"/>
  <c r="L566" i="10"/>
  <c r="I566" i="10"/>
  <c r="F566" i="10"/>
  <c r="U565" i="10"/>
  <c r="T565" i="10"/>
  <c r="O565" i="10"/>
  <c r="M565" i="10"/>
  <c r="L565" i="10"/>
  <c r="I565" i="10"/>
  <c r="F565" i="10"/>
  <c r="U564" i="10"/>
  <c r="T564" i="10"/>
  <c r="O564" i="10"/>
  <c r="M564" i="10"/>
  <c r="L564" i="10"/>
  <c r="I564" i="10"/>
  <c r="F564" i="10"/>
  <c r="U563" i="10"/>
  <c r="T563" i="10"/>
  <c r="O563" i="10"/>
  <c r="M563" i="10"/>
  <c r="L563" i="10"/>
  <c r="I563" i="10"/>
  <c r="F563" i="10"/>
  <c r="U562" i="10"/>
  <c r="T562" i="10"/>
  <c r="O562" i="10"/>
  <c r="M562" i="10"/>
  <c r="L562" i="10"/>
  <c r="I562" i="10"/>
  <c r="F562" i="10"/>
  <c r="U561" i="10"/>
  <c r="T561" i="10"/>
  <c r="O561" i="10"/>
  <c r="M561" i="10"/>
  <c r="L561" i="10"/>
  <c r="I561" i="10"/>
  <c r="F561" i="10"/>
  <c r="U560" i="10"/>
  <c r="T560" i="10"/>
  <c r="O560" i="10"/>
  <c r="M560" i="10"/>
  <c r="L560" i="10"/>
  <c r="I560" i="10"/>
  <c r="F560" i="10"/>
  <c r="U559" i="10"/>
  <c r="T559" i="10"/>
  <c r="O559" i="10"/>
  <c r="M559" i="10"/>
  <c r="L559" i="10"/>
  <c r="I559" i="10"/>
  <c r="F559" i="10"/>
  <c r="U558" i="10"/>
  <c r="T558" i="10"/>
  <c r="O558" i="10"/>
  <c r="M558" i="10"/>
  <c r="L558" i="10"/>
  <c r="I558" i="10"/>
  <c r="F558" i="10"/>
  <c r="U557" i="10"/>
  <c r="T557" i="10"/>
  <c r="O557" i="10"/>
  <c r="M557" i="10"/>
  <c r="L557" i="10"/>
  <c r="I557" i="10"/>
  <c r="F557" i="10"/>
  <c r="U556" i="10"/>
  <c r="T556" i="10"/>
  <c r="O556" i="10"/>
  <c r="M556" i="10"/>
  <c r="L556" i="10"/>
  <c r="I556" i="10"/>
  <c r="F556" i="10"/>
  <c r="U555" i="10"/>
  <c r="T555" i="10"/>
  <c r="O555" i="10"/>
  <c r="M555" i="10"/>
  <c r="L555" i="10"/>
  <c r="I555" i="10"/>
  <c r="F555" i="10"/>
  <c r="U554" i="10"/>
  <c r="T554" i="10"/>
  <c r="O554" i="10"/>
  <c r="M554" i="10"/>
  <c r="L554" i="10"/>
  <c r="I554" i="10"/>
  <c r="F554" i="10"/>
  <c r="U553" i="10"/>
  <c r="T553" i="10"/>
  <c r="O553" i="10"/>
  <c r="M553" i="10"/>
  <c r="L553" i="10"/>
  <c r="I553" i="10"/>
  <c r="F553" i="10"/>
  <c r="U552" i="10"/>
  <c r="T552" i="10"/>
  <c r="O552" i="10"/>
  <c r="M552" i="10"/>
  <c r="L552" i="10"/>
  <c r="I552" i="10"/>
  <c r="F552" i="10"/>
  <c r="U551" i="10"/>
  <c r="T551" i="10"/>
  <c r="O551" i="10"/>
  <c r="M551" i="10"/>
  <c r="L551" i="10"/>
  <c r="I551" i="10"/>
  <c r="F551" i="10"/>
  <c r="U550" i="10"/>
  <c r="T550" i="10"/>
  <c r="O550" i="10"/>
  <c r="M550" i="10"/>
  <c r="L550" i="10"/>
  <c r="I550" i="10"/>
  <c r="F550" i="10"/>
  <c r="U549" i="10"/>
  <c r="T549" i="10"/>
  <c r="O549" i="10"/>
  <c r="M549" i="10"/>
  <c r="L549" i="10"/>
  <c r="I549" i="10"/>
  <c r="F549" i="10"/>
  <c r="U548" i="10"/>
  <c r="T548" i="10"/>
  <c r="O548" i="10"/>
  <c r="M548" i="10"/>
  <c r="L548" i="10"/>
  <c r="I548" i="10"/>
  <c r="F548" i="10"/>
  <c r="U547" i="10"/>
  <c r="T547" i="10"/>
  <c r="O547" i="10"/>
  <c r="M547" i="10"/>
  <c r="L547" i="10"/>
  <c r="I547" i="10"/>
  <c r="F547" i="10"/>
  <c r="U546" i="10"/>
  <c r="T546" i="10"/>
  <c r="O546" i="10"/>
  <c r="M546" i="10"/>
  <c r="L546" i="10"/>
  <c r="I546" i="10"/>
  <c r="F546" i="10"/>
  <c r="U545" i="10"/>
  <c r="T545" i="10"/>
  <c r="O545" i="10"/>
  <c r="M545" i="10"/>
  <c r="L545" i="10"/>
  <c r="I545" i="10"/>
  <c r="F545" i="10"/>
  <c r="U544" i="10"/>
  <c r="T544" i="10"/>
  <c r="O544" i="10"/>
  <c r="M544" i="10"/>
  <c r="L544" i="10"/>
  <c r="I544" i="10"/>
  <c r="F544" i="10"/>
  <c r="U543" i="10"/>
  <c r="T543" i="10"/>
  <c r="O543" i="10"/>
  <c r="M543" i="10"/>
  <c r="L543" i="10"/>
  <c r="I543" i="10"/>
  <c r="F543" i="10"/>
  <c r="U542" i="10"/>
  <c r="T542" i="10"/>
  <c r="O542" i="10"/>
  <c r="M542" i="10"/>
  <c r="L542" i="10"/>
  <c r="I542" i="10"/>
  <c r="F542" i="10"/>
  <c r="U541" i="10"/>
  <c r="T541" i="10"/>
  <c r="O541" i="10"/>
  <c r="M541" i="10"/>
  <c r="L541" i="10"/>
  <c r="I541" i="10"/>
  <c r="F541" i="10"/>
  <c r="U540" i="10"/>
  <c r="T540" i="10"/>
  <c r="O540" i="10"/>
  <c r="M540" i="10"/>
  <c r="L540" i="10"/>
  <c r="I540" i="10"/>
  <c r="F540" i="10"/>
  <c r="U539" i="10"/>
  <c r="T539" i="10"/>
  <c r="O539" i="10"/>
  <c r="M539" i="10"/>
  <c r="L539" i="10"/>
  <c r="I539" i="10"/>
  <c r="F539" i="10"/>
  <c r="U538" i="10"/>
  <c r="T538" i="10"/>
  <c r="O538" i="10"/>
  <c r="M538" i="10"/>
  <c r="L538" i="10"/>
  <c r="I538" i="10"/>
  <c r="F538" i="10"/>
  <c r="U537" i="10"/>
  <c r="T537" i="10"/>
  <c r="O537" i="10"/>
  <c r="M537" i="10"/>
  <c r="L537" i="10"/>
  <c r="I537" i="10"/>
  <c r="F537" i="10"/>
  <c r="U536" i="10"/>
  <c r="T536" i="10"/>
  <c r="O536" i="10"/>
  <c r="M536" i="10"/>
  <c r="L536" i="10"/>
  <c r="I536" i="10"/>
  <c r="F536" i="10"/>
  <c r="U535" i="10"/>
  <c r="T535" i="10"/>
  <c r="O535" i="10"/>
  <c r="M535" i="10"/>
  <c r="L535" i="10"/>
  <c r="I535" i="10"/>
  <c r="F535" i="10"/>
  <c r="U534" i="10"/>
  <c r="T534" i="10"/>
  <c r="O534" i="10"/>
  <c r="M534" i="10"/>
  <c r="L534" i="10"/>
  <c r="I534" i="10"/>
  <c r="F534" i="10"/>
  <c r="U533" i="10"/>
  <c r="T533" i="10"/>
  <c r="O533" i="10"/>
  <c r="M533" i="10"/>
  <c r="L533" i="10"/>
  <c r="I533" i="10"/>
  <c r="F533" i="10"/>
  <c r="U532" i="10"/>
  <c r="T532" i="10"/>
  <c r="O532" i="10"/>
  <c r="M532" i="10"/>
  <c r="L532" i="10"/>
  <c r="I532" i="10"/>
  <c r="F532" i="10"/>
  <c r="U531" i="10"/>
  <c r="T531" i="10"/>
  <c r="O531" i="10"/>
  <c r="M531" i="10"/>
  <c r="L531" i="10"/>
  <c r="I531" i="10"/>
  <c r="F531" i="10"/>
  <c r="U530" i="10"/>
  <c r="T530" i="10"/>
  <c r="O530" i="10"/>
  <c r="M530" i="10"/>
  <c r="L530" i="10"/>
  <c r="I530" i="10"/>
  <c r="F530" i="10"/>
  <c r="U529" i="10"/>
  <c r="T529" i="10"/>
  <c r="O529" i="10"/>
  <c r="M529" i="10"/>
  <c r="L529" i="10"/>
  <c r="I529" i="10"/>
  <c r="F529" i="10"/>
  <c r="U528" i="10"/>
  <c r="T528" i="10"/>
  <c r="O528" i="10"/>
  <c r="M528" i="10"/>
  <c r="L528" i="10"/>
  <c r="I528" i="10"/>
  <c r="F528" i="10"/>
  <c r="U527" i="10"/>
  <c r="T527" i="10"/>
  <c r="O527" i="10"/>
  <c r="M527" i="10"/>
  <c r="L527" i="10"/>
  <c r="I527" i="10"/>
  <c r="F527" i="10"/>
  <c r="U526" i="10"/>
  <c r="T526" i="10"/>
  <c r="O526" i="10"/>
  <c r="M526" i="10"/>
  <c r="L526" i="10"/>
  <c r="I526" i="10"/>
  <c r="F526" i="10"/>
  <c r="U525" i="10"/>
  <c r="T525" i="10"/>
  <c r="O525" i="10"/>
  <c r="M525" i="10"/>
  <c r="L525" i="10"/>
  <c r="I525" i="10"/>
  <c r="F525" i="10"/>
  <c r="U524" i="10"/>
  <c r="T524" i="10"/>
  <c r="O524" i="10"/>
  <c r="M524" i="10"/>
  <c r="L524" i="10"/>
  <c r="I524" i="10"/>
  <c r="F524" i="10"/>
  <c r="U523" i="10"/>
  <c r="T523" i="10"/>
  <c r="O523" i="10"/>
  <c r="M523" i="10"/>
  <c r="L523" i="10"/>
  <c r="I523" i="10"/>
  <c r="F523" i="10"/>
  <c r="U522" i="10"/>
  <c r="T522" i="10"/>
  <c r="O522" i="10"/>
  <c r="M522" i="10"/>
  <c r="L522" i="10"/>
  <c r="I522" i="10"/>
  <c r="F522" i="10"/>
  <c r="U521" i="10"/>
  <c r="T521" i="10"/>
  <c r="O521" i="10"/>
  <c r="M521" i="10"/>
  <c r="L521" i="10"/>
  <c r="I521" i="10"/>
  <c r="F521" i="10"/>
  <c r="U520" i="10"/>
  <c r="T520" i="10"/>
  <c r="O520" i="10"/>
  <c r="M520" i="10"/>
  <c r="L520" i="10"/>
  <c r="I520" i="10"/>
  <c r="F520" i="10"/>
  <c r="U519" i="10"/>
  <c r="T519" i="10"/>
  <c r="O519" i="10"/>
  <c r="M519" i="10"/>
  <c r="L519" i="10"/>
  <c r="I519" i="10"/>
  <c r="F519" i="10"/>
  <c r="U518" i="10"/>
  <c r="T518" i="10"/>
  <c r="O518" i="10"/>
  <c r="M518" i="10"/>
  <c r="L518" i="10"/>
  <c r="I518" i="10"/>
  <c r="F518" i="10"/>
  <c r="U517" i="10"/>
  <c r="T517" i="10"/>
  <c r="O517" i="10"/>
  <c r="M517" i="10"/>
  <c r="L517" i="10"/>
  <c r="I517" i="10"/>
  <c r="F517" i="10"/>
  <c r="U516" i="10"/>
  <c r="T516" i="10"/>
  <c r="O516" i="10"/>
  <c r="M516" i="10"/>
  <c r="L516" i="10"/>
  <c r="I516" i="10"/>
  <c r="F516" i="10"/>
  <c r="U515" i="10"/>
  <c r="T515" i="10"/>
  <c r="O515" i="10"/>
  <c r="M515" i="10"/>
  <c r="L515" i="10"/>
  <c r="I515" i="10"/>
  <c r="F515" i="10"/>
  <c r="U514" i="10"/>
  <c r="T514" i="10"/>
  <c r="O514" i="10"/>
  <c r="M514" i="10"/>
  <c r="L514" i="10"/>
  <c r="I514" i="10"/>
  <c r="F514" i="10"/>
  <c r="U513" i="10"/>
  <c r="T513" i="10"/>
  <c r="O513" i="10"/>
  <c r="M513" i="10"/>
  <c r="L513" i="10"/>
  <c r="I513" i="10"/>
  <c r="F513" i="10"/>
  <c r="U512" i="10"/>
  <c r="T512" i="10"/>
  <c r="O512" i="10"/>
  <c r="M512" i="10"/>
  <c r="L512" i="10"/>
  <c r="I512" i="10"/>
  <c r="F512" i="10"/>
  <c r="U511" i="10"/>
  <c r="T511" i="10"/>
  <c r="O511" i="10"/>
  <c r="M511" i="10"/>
  <c r="L511" i="10"/>
  <c r="I511" i="10"/>
  <c r="F511" i="10"/>
  <c r="U510" i="10"/>
  <c r="T510" i="10"/>
  <c r="O510" i="10"/>
  <c r="M510" i="10"/>
  <c r="L510" i="10"/>
  <c r="I510" i="10"/>
  <c r="F510" i="10"/>
  <c r="U509" i="10"/>
  <c r="T509" i="10"/>
  <c r="O509" i="10"/>
  <c r="M509" i="10"/>
  <c r="L509" i="10"/>
  <c r="I509" i="10"/>
  <c r="F509" i="10"/>
  <c r="U508" i="10"/>
  <c r="T508" i="10"/>
  <c r="O508" i="10"/>
  <c r="M508" i="10"/>
  <c r="L508" i="10"/>
  <c r="I508" i="10"/>
  <c r="F508" i="10"/>
  <c r="U507" i="10"/>
  <c r="T507" i="10"/>
  <c r="O507" i="10"/>
  <c r="M507" i="10"/>
  <c r="L507" i="10"/>
  <c r="I507" i="10"/>
  <c r="F507" i="10"/>
  <c r="U506" i="10"/>
  <c r="T506" i="10"/>
  <c r="O506" i="10"/>
  <c r="M506" i="10"/>
  <c r="L506" i="10"/>
  <c r="I506" i="10"/>
  <c r="F506" i="10"/>
  <c r="U505" i="10"/>
  <c r="T505" i="10"/>
  <c r="O505" i="10"/>
  <c r="M505" i="10"/>
  <c r="L505" i="10"/>
  <c r="I505" i="10"/>
  <c r="F505" i="10"/>
  <c r="U504" i="10"/>
  <c r="T504" i="10"/>
  <c r="O504" i="10"/>
  <c r="M504" i="10"/>
  <c r="L504" i="10"/>
  <c r="I504" i="10"/>
  <c r="F504" i="10"/>
  <c r="U503" i="10"/>
  <c r="T503" i="10"/>
  <c r="O503" i="10"/>
  <c r="M503" i="10"/>
  <c r="L503" i="10"/>
  <c r="I503" i="10"/>
  <c r="F503" i="10"/>
  <c r="U502" i="10"/>
  <c r="T502" i="10"/>
  <c r="O502" i="10"/>
  <c r="M502" i="10"/>
  <c r="L502" i="10"/>
  <c r="F502" i="10"/>
  <c r="U501" i="10"/>
  <c r="T501" i="10"/>
  <c r="O501" i="10"/>
  <c r="M501" i="10"/>
  <c r="L501" i="10"/>
  <c r="I501" i="10"/>
  <c r="F501" i="10"/>
  <c r="U500" i="10"/>
  <c r="T500" i="10"/>
  <c r="O500" i="10"/>
  <c r="M500" i="10"/>
  <c r="L500" i="10"/>
  <c r="I500" i="10"/>
  <c r="F500" i="10"/>
  <c r="U499" i="10"/>
  <c r="T499" i="10"/>
  <c r="O499" i="10"/>
  <c r="M499" i="10"/>
  <c r="L499" i="10"/>
  <c r="I499" i="10"/>
  <c r="F499" i="10"/>
  <c r="U498" i="10"/>
  <c r="T498" i="10"/>
  <c r="O498" i="10"/>
  <c r="M498" i="10"/>
  <c r="L498" i="10"/>
  <c r="I498" i="10"/>
  <c r="F498" i="10"/>
  <c r="U497" i="10"/>
  <c r="T497" i="10"/>
  <c r="O497" i="10"/>
  <c r="M497" i="10"/>
  <c r="L497" i="10"/>
  <c r="I497" i="10"/>
  <c r="F497" i="10"/>
  <c r="U496" i="10"/>
  <c r="T496" i="10"/>
  <c r="O496" i="10"/>
  <c r="M496" i="10"/>
  <c r="L496" i="10"/>
  <c r="I496" i="10"/>
  <c r="F496" i="10"/>
  <c r="U495" i="10"/>
  <c r="T495" i="10"/>
  <c r="O495" i="10"/>
  <c r="M495" i="10"/>
  <c r="L495" i="10"/>
  <c r="I495" i="10"/>
  <c r="F495" i="10"/>
  <c r="U494" i="10"/>
  <c r="T494" i="10"/>
  <c r="O494" i="10"/>
  <c r="M494" i="10"/>
  <c r="L494" i="10"/>
  <c r="I494" i="10"/>
  <c r="F494" i="10"/>
  <c r="U493" i="10"/>
  <c r="T493" i="10"/>
  <c r="O493" i="10"/>
  <c r="M493" i="10"/>
  <c r="L493" i="10"/>
  <c r="I493" i="10"/>
  <c r="F493" i="10"/>
  <c r="U492" i="10"/>
  <c r="T492" i="10"/>
  <c r="O492" i="10"/>
  <c r="M492" i="10"/>
  <c r="L492" i="10"/>
  <c r="I492" i="10"/>
  <c r="F492" i="10"/>
  <c r="U491" i="10"/>
  <c r="T491" i="10"/>
  <c r="O491" i="10"/>
  <c r="M491" i="10"/>
  <c r="L491" i="10"/>
  <c r="I491" i="10"/>
  <c r="F491" i="10"/>
  <c r="U490" i="10"/>
  <c r="T490" i="10"/>
  <c r="O490" i="10"/>
  <c r="M490" i="10"/>
  <c r="L490" i="10"/>
  <c r="I490" i="10"/>
  <c r="F490" i="10"/>
  <c r="U489" i="10"/>
  <c r="T489" i="10"/>
  <c r="O489" i="10"/>
  <c r="M489" i="10"/>
  <c r="L489" i="10"/>
  <c r="I489" i="10"/>
  <c r="F489" i="10"/>
  <c r="U488" i="10"/>
  <c r="T488" i="10"/>
  <c r="O488" i="10"/>
  <c r="M488" i="10"/>
  <c r="L488" i="10"/>
  <c r="I488" i="10"/>
  <c r="F488" i="10"/>
  <c r="U487" i="10"/>
  <c r="T487" i="10"/>
  <c r="O487" i="10"/>
  <c r="M487" i="10"/>
  <c r="L487" i="10"/>
  <c r="I487" i="10"/>
  <c r="F487" i="10"/>
  <c r="U486" i="10"/>
  <c r="T486" i="10"/>
  <c r="O486" i="10"/>
  <c r="M486" i="10"/>
  <c r="L486" i="10"/>
  <c r="I486" i="10"/>
  <c r="F486" i="10"/>
  <c r="U485" i="10"/>
  <c r="T485" i="10"/>
  <c r="O485" i="10"/>
  <c r="M485" i="10"/>
  <c r="L485" i="10"/>
  <c r="I485" i="10"/>
  <c r="F485" i="10"/>
  <c r="U484" i="10"/>
  <c r="T484" i="10"/>
  <c r="O484" i="10"/>
  <c r="M484" i="10"/>
  <c r="L484" i="10"/>
  <c r="I484" i="10"/>
  <c r="F484" i="10"/>
  <c r="U483" i="10"/>
  <c r="T483" i="10"/>
  <c r="O483" i="10"/>
  <c r="M483" i="10"/>
  <c r="L483" i="10"/>
  <c r="I483" i="10"/>
  <c r="F483" i="10"/>
  <c r="U482" i="10"/>
  <c r="T482" i="10"/>
  <c r="O482" i="10"/>
  <c r="M482" i="10"/>
  <c r="L482" i="10"/>
  <c r="I482" i="10"/>
  <c r="F482" i="10"/>
  <c r="U481" i="10"/>
  <c r="T481" i="10"/>
  <c r="O481" i="10"/>
  <c r="M481" i="10"/>
  <c r="L481" i="10"/>
  <c r="I481" i="10"/>
  <c r="F481" i="10"/>
  <c r="U480" i="10"/>
  <c r="T480" i="10"/>
  <c r="O480" i="10"/>
  <c r="M480" i="10"/>
  <c r="L480" i="10"/>
  <c r="I480" i="10"/>
  <c r="F480" i="10"/>
  <c r="U479" i="10"/>
  <c r="T479" i="10"/>
  <c r="O479" i="10"/>
  <c r="M479" i="10"/>
  <c r="L479" i="10"/>
  <c r="I479" i="10"/>
  <c r="F479" i="10"/>
  <c r="U478" i="10"/>
  <c r="T478" i="10"/>
  <c r="O478" i="10"/>
  <c r="M478" i="10"/>
  <c r="L478" i="10"/>
  <c r="I478" i="10"/>
  <c r="F478" i="10"/>
  <c r="U477" i="10"/>
  <c r="T477" i="10"/>
  <c r="O477" i="10"/>
  <c r="M477" i="10"/>
  <c r="L477" i="10"/>
  <c r="I477" i="10"/>
  <c r="F477" i="10"/>
  <c r="U476" i="10"/>
  <c r="T476" i="10"/>
  <c r="O476" i="10"/>
  <c r="M476" i="10"/>
  <c r="L476" i="10"/>
  <c r="I476" i="10"/>
  <c r="F476" i="10"/>
  <c r="U475" i="10"/>
  <c r="T475" i="10"/>
  <c r="O475" i="10"/>
  <c r="M475" i="10"/>
  <c r="L475" i="10"/>
  <c r="I475" i="10"/>
  <c r="F475" i="10"/>
  <c r="U474" i="10"/>
  <c r="T474" i="10"/>
  <c r="O474" i="10"/>
  <c r="M474" i="10"/>
  <c r="L474" i="10"/>
  <c r="I474" i="10"/>
  <c r="F474" i="10"/>
  <c r="U473" i="10"/>
  <c r="T473" i="10"/>
  <c r="O473" i="10"/>
  <c r="M473" i="10"/>
  <c r="L473" i="10"/>
  <c r="I473" i="10"/>
  <c r="F473" i="10"/>
  <c r="U472" i="10"/>
  <c r="T472" i="10"/>
  <c r="O472" i="10"/>
  <c r="M472" i="10"/>
  <c r="L472" i="10"/>
  <c r="I472" i="10"/>
  <c r="F472" i="10"/>
  <c r="U471" i="10"/>
  <c r="T471" i="10"/>
  <c r="O471" i="10"/>
  <c r="M471" i="10"/>
  <c r="L471" i="10"/>
  <c r="I471" i="10"/>
  <c r="F471" i="10"/>
  <c r="U470" i="10"/>
  <c r="T470" i="10"/>
  <c r="O470" i="10"/>
  <c r="M470" i="10"/>
  <c r="L470" i="10"/>
  <c r="I470" i="10"/>
  <c r="F470" i="10"/>
  <c r="U469" i="10"/>
  <c r="T469" i="10"/>
  <c r="O469" i="10"/>
  <c r="M469" i="10"/>
  <c r="L469" i="10"/>
  <c r="I469" i="10"/>
  <c r="F469" i="10"/>
  <c r="U468" i="10"/>
  <c r="T468" i="10"/>
  <c r="O468" i="10"/>
  <c r="M468" i="10"/>
  <c r="L468" i="10"/>
  <c r="I468" i="10"/>
  <c r="F468" i="10"/>
  <c r="U467" i="10"/>
  <c r="T467" i="10"/>
  <c r="O467" i="10"/>
  <c r="M467" i="10"/>
  <c r="L467" i="10"/>
  <c r="I467" i="10"/>
  <c r="F467" i="10"/>
  <c r="U466" i="10"/>
  <c r="T466" i="10"/>
  <c r="O466" i="10"/>
  <c r="M466" i="10"/>
  <c r="L466" i="10"/>
  <c r="I466" i="10"/>
  <c r="F466" i="10"/>
  <c r="U465" i="10"/>
  <c r="T465" i="10"/>
  <c r="O465" i="10"/>
  <c r="M465" i="10"/>
  <c r="L465" i="10"/>
  <c r="I465" i="10"/>
  <c r="F465" i="10"/>
  <c r="U464" i="10"/>
  <c r="T464" i="10"/>
  <c r="O464" i="10"/>
  <c r="M464" i="10"/>
  <c r="L464" i="10"/>
  <c r="I464" i="10"/>
  <c r="F464" i="10"/>
  <c r="U463" i="10"/>
  <c r="T463" i="10"/>
  <c r="O463" i="10"/>
  <c r="M463" i="10"/>
  <c r="L463" i="10"/>
  <c r="I463" i="10"/>
  <c r="F463" i="10"/>
  <c r="U462" i="10"/>
  <c r="T462" i="10"/>
  <c r="O462" i="10"/>
  <c r="M462" i="10"/>
  <c r="L462" i="10"/>
  <c r="I462" i="10"/>
  <c r="F462" i="10"/>
  <c r="U461" i="10"/>
  <c r="T461" i="10"/>
  <c r="O461" i="10"/>
  <c r="M461" i="10"/>
  <c r="L461" i="10"/>
  <c r="I461" i="10"/>
  <c r="F461" i="10"/>
  <c r="U460" i="10"/>
  <c r="T460" i="10"/>
  <c r="O460" i="10"/>
  <c r="M460" i="10"/>
  <c r="L460" i="10"/>
  <c r="I460" i="10"/>
  <c r="F460" i="10"/>
  <c r="U459" i="10"/>
  <c r="T459" i="10"/>
  <c r="O459" i="10"/>
  <c r="M459" i="10"/>
  <c r="L459" i="10"/>
  <c r="I459" i="10"/>
  <c r="F459" i="10"/>
  <c r="U458" i="10"/>
  <c r="T458" i="10"/>
  <c r="O458" i="10"/>
  <c r="M458" i="10"/>
  <c r="L458" i="10"/>
  <c r="I458" i="10"/>
  <c r="F458" i="10"/>
  <c r="U457" i="10"/>
  <c r="T457" i="10"/>
  <c r="O457" i="10"/>
  <c r="M457" i="10"/>
  <c r="L457" i="10"/>
  <c r="I457" i="10"/>
  <c r="F457" i="10"/>
  <c r="U456" i="10"/>
  <c r="T456" i="10"/>
  <c r="O456" i="10"/>
  <c r="M456" i="10"/>
  <c r="L456" i="10"/>
  <c r="I456" i="10"/>
  <c r="F456" i="10"/>
  <c r="U455" i="10"/>
  <c r="T455" i="10"/>
  <c r="O455" i="10"/>
  <c r="M455" i="10"/>
  <c r="L455" i="10"/>
  <c r="I455" i="10"/>
  <c r="F455" i="10"/>
  <c r="U454" i="10"/>
  <c r="T454" i="10"/>
  <c r="O454" i="10"/>
  <c r="M454" i="10"/>
  <c r="L454" i="10"/>
  <c r="I454" i="10"/>
  <c r="F454" i="10"/>
  <c r="U453" i="10"/>
  <c r="T453" i="10"/>
  <c r="O453" i="10"/>
  <c r="M453" i="10"/>
  <c r="L453" i="10"/>
  <c r="I453" i="10"/>
  <c r="F453" i="10"/>
  <c r="U452" i="10"/>
  <c r="T452" i="10"/>
  <c r="O452" i="10"/>
  <c r="M452" i="10"/>
  <c r="L452" i="10"/>
  <c r="I452" i="10"/>
  <c r="F452" i="10"/>
  <c r="U451" i="10"/>
  <c r="T451" i="10"/>
  <c r="O451" i="10"/>
  <c r="M451" i="10"/>
  <c r="L451" i="10"/>
  <c r="I451" i="10"/>
  <c r="F451" i="10"/>
  <c r="U450" i="10"/>
  <c r="T450" i="10"/>
  <c r="O450" i="10"/>
  <c r="M450" i="10"/>
  <c r="L450" i="10"/>
  <c r="I450" i="10"/>
  <c r="F450" i="10"/>
  <c r="U449" i="10"/>
  <c r="T449" i="10"/>
  <c r="O449" i="10"/>
  <c r="M449" i="10"/>
  <c r="L449" i="10"/>
  <c r="I449" i="10"/>
  <c r="F449" i="10"/>
  <c r="U448" i="10"/>
  <c r="T448" i="10"/>
  <c r="O448" i="10"/>
  <c r="M448" i="10"/>
  <c r="L448" i="10"/>
  <c r="I448" i="10"/>
  <c r="F448" i="10"/>
  <c r="U447" i="10"/>
  <c r="T447" i="10"/>
  <c r="O447" i="10"/>
  <c r="M447" i="10"/>
  <c r="L447" i="10"/>
  <c r="I447" i="10"/>
  <c r="F447" i="10"/>
  <c r="U446" i="10"/>
  <c r="T446" i="10"/>
  <c r="O446" i="10"/>
  <c r="M446" i="10"/>
  <c r="L446" i="10"/>
  <c r="I446" i="10"/>
  <c r="F446" i="10"/>
  <c r="U445" i="10"/>
  <c r="T445" i="10"/>
  <c r="O445" i="10"/>
  <c r="M445" i="10"/>
  <c r="L445" i="10"/>
  <c r="I445" i="10"/>
  <c r="F445" i="10"/>
  <c r="U444" i="10"/>
  <c r="T444" i="10"/>
  <c r="O444" i="10"/>
  <c r="M444" i="10"/>
  <c r="L444" i="10"/>
  <c r="I444" i="10"/>
  <c r="F444" i="10"/>
  <c r="U443" i="10"/>
  <c r="T443" i="10"/>
  <c r="O443" i="10"/>
  <c r="M443" i="10"/>
  <c r="L443" i="10"/>
  <c r="I443" i="10"/>
  <c r="F443" i="10"/>
  <c r="U442" i="10"/>
  <c r="T442" i="10"/>
  <c r="O442" i="10"/>
  <c r="M442" i="10"/>
  <c r="L442" i="10"/>
  <c r="I442" i="10"/>
  <c r="F442" i="10"/>
  <c r="U441" i="10"/>
  <c r="T441" i="10"/>
  <c r="O441" i="10"/>
  <c r="M441" i="10"/>
  <c r="L441" i="10"/>
  <c r="I441" i="10"/>
  <c r="F441" i="10"/>
  <c r="U440" i="10"/>
  <c r="T440" i="10"/>
  <c r="O440" i="10"/>
  <c r="M440" i="10"/>
  <c r="L440" i="10"/>
  <c r="I440" i="10"/>
  <c r="F440" i="10"/>
  <c r="U439" i="10"/>
  <c r="T439" i="10"/>
  <c r="O439" i="10"/>
  <c r="M439" i="10"/>
  <c r="L439" i="10"/>
  <c r="I439" i="10"/>
  <c r="F439" i="10"/>
  <c r="U438" i="10"/>
  <c r="T438" i="10"/>
  <c r="O438" i="10"/>
  <c r="M438" i="10"/>
  <c r="L438" i="10"/>
  <c r="I438" i="10"/>
  <c r="F438" i="10"/>
  <c r="U437" i="10"/>
  <c r="T437" i="10"/>
  <c r="O437" i="10"/>
  <c r="M437" i="10"/>
  <c r="L437" i="10"/>
  <c r="I437" i="10"/>
  <c r="F437" i="10"/>
  <c r="U436" i="10"/>
  <c r="T436" i="10"/>
  <c r="O436" i="10"/>
  <c r="M436" i="10"/>
  <c r="L436" i="10"/>
  <c r="I436" i="10"/>
  <c r="F436" i="10"/>
  <c r="U435" i="10"/>
  <c r="T435" i="10"/>
  <c r="O435" i="10"/>
  <c r="M435" i="10"/>
  <c r="L435" i="10"/>
  <c r="I435" i="10"/>
  <c r="F435" i="10"/>
  <c r="U434" i="10"/>
  <c r="T434" i="10"/>
  <c r="O434" i="10"/>
  <c r="M434" i="10"/>
  <c r="L434" i="10"/>
  <c r="I434" i="10"/>
  <c r="F434" i="10"/>
  <c r="U433" i="10"/>
  <c r="T433" i="10"/>
  <c r="O433" i="10"/>
  <c r="M433" i="10"/>
  <c r="L433" i="10"/>
  <c r="I433" i="10"/>
  <c r="F433" i="10"/>
  <c r="U432" i="10"/>
  <c r="T432" i="10"/>
  <c r="O432" i="10"/>
  <c r="M432" i="10"/>
  <c r="L432" i="10"/>
  <c r="I432" i="10"/>
  <c r="F432" i="10"/>
  <c r="U431" i="10"/>
  <c r="T431" i="10"/>
  <c r="O431" i="10"/>
  <c r="M431" i="10"/>
  <c r="L431" i="10"/>
  <c r="I431" i="10"/>
  <c r="F431" i="10"/>
  <c r="U430" i="10"/>
  <c r="T430" i="10"/>
  <c r="O430" i="10"/>
  <c r="M430" i="10"/>
  <c r="L430" i="10"/>
  <c r="I430" i="10"/>
  <c r="F430" i="10"/>
  <c r="U429" i="10"/>
  <c r="T429" i="10"/>
  <c r="O429" i="10"/>
  <c r="M429" i="10"/>
  <c r="L429" i="10"/>
  <c r="I429" i="10"/>
  <c r="F429" i="10"/>
  <c r="U428" i="10"/>
  <c r="T428" i="10"/>
  <c r="O428" i="10"/>
  <c r="M428" i="10"/>
  <c r="L428" i="10"/>
  <c r="I428" i="10"/>
  <c r="F428" i="10"/>
  <c r="U427" i="10"/>
  <c r="T427" i="10"/>
  <c r="O427" i="10"/>
  <c r="M427" i="10"/>
  <c r="L427" i="10"/>
  <c r="I427" i="10"/>
  <c r="F427" i="10"/>
  <c r="U426" i="10"/>
  <c r="T426" i="10"/>
  <c r="O426" i="10"/>
  <c r="M426" i="10"/>
  <c r="L426" i="10"/>
  <c r="I426" i="10"/>
  <c r="F426" i="10"/>
  <c r="U425" i="10"/>
  <c r="T425" i="10"/>
  <c r="O425" i="10"/>
  <c r="M425" i="10"/>
  <c r="L425" i="10"/>
  <c r="I425" i="10"/>
  <c r="F425" i="10"/>
  <c r="U424" i="10"/>
  <c r="T424" i="10"/>
  <c r="O424" i="10"/>
  <c r="M424" i="10"/>
  <c r="L424" i="10"/>
  <c r="I424" i="10"/>
  <c r="F424" i="10"/>
  <c r="U423" i="10"/>
  <c r="T423" i="10"/>
  <c r="O423" i="10"/>
  <c r="M423" i="10"/>
  <c r="L423" i="10"/>
  <c r="I423" i="10"/>
  <c r="F423" i="10"/>
  <c r="U422" i="10"/>
  <c r="T422" i="10"/>
  <c r="O422" i="10"/>
  <c r="M422" i="10"/>
  <c r="L422" i="10"/>
  <c r="I422" i="10"/>
  <c r="F422" i="10"/>
  <c r="U421" i="10"/>
  <c r="T421" i="10"/>
  <c r="O421" i="10"/>
  <c r="M421" i="10"/>
  <c r="L421" i="10"/>
  <c r="I421" i="10"/>
  <c r="F421" i="10"/>
  <c r="U420" i="10"/>
  <c r="T420" i="10"/>
  <c r="O420" i="10"/>
  <c r="M420" i="10"/>
  <c r="L420" i="10"/>
  <c r="I420" i="10"/>
  <c r="F420" i="10"/>
  <c r="U419" i="10"/>
  <c r="T419" i="10"/>
  <c r="O419" i="10"/>
  <c r="M419" i="10"/>
  <c r="L419" i="10"/>
  <c r="I419" i="10"/>
  <c r="F419" i="10"/>
  <c r="U418" i="10"/>
  <c r="T418" i="10"/>
  <c r="O418" i="10"/>
  <c r="M418" i="10"/>
  <c r="L418" i="10"/>
  <c r="I418" i="10"/>
  <c r="F418" i="10"/>
  <c r="U417" i="10"/>
  <c r="T417" i="10"/>
  <c r="O417" i="10"/>
  <c r="M417" i="10"/>
  <c r="L417" i="10"/>
  <c r="I417" i="10"/>
  <c r="F417" i="10"/>
  <c r="U416" i="10"/>
  <c r="T416" i="10"/>
  <c r="O416" i="10"/>
  <c r="M416" i="10"/>
  <c r="L416" i="10"/>
  <c r="I416" i="10"/>
  <c r="F416" i="10"/>
  <c r="U415" i="10"/>
  <c r="T415" i="10"/>
  <c r="O415" i="10"/>
  <c r="M415" i="10"/>
  <c r="L415" i="10"/>
  <c r="I415" i="10"/>
  <c r="F415" i="10"/>
  <c r="U414" i="10"/>
  <c r="T414" i="10"/>
  <c r="O414" i="10"/>
  <c r="M414" i="10"/>
  <c r="L414" i="10"/>
  <c r="I414" i="10"/>
  <c r="F414" i="10"/>
  <c r="U413" i="10"/>
  <c r="T413" i="10"/>
  <c r="O413" i="10"/>
  <c r="M413" i="10"/>
  <c r="L413" i="10"/>
  <c r="I413" i="10"/>
  <c r="F413" i="10"/>
  <c r="U412" i="10"/>
  <c r="T412" i="10"/>
  <c r="O412" i="10"/>
  <c r="M412" i="10"/>
  <c r="L412" i="10"/>
  <c r="I412" i="10"/>
  <c r="F412" i="10"/>
  <c r="U411" i="10"/>
  <c r="T411" i="10"/>
  <c r="O411" i="10"/>
  <c r="M411" i="10"/>
  <c r="L411" i="10"/>
  <c r="I411" i="10"/>
  <c r="F411" i="10"/>
  <c r="U410" i="10"/>
  <c r="T410" i="10"/>
  <c r="O410" i="10"/>
  <c r="M410" i="10"/>
  <c r="L410" i="10"/>
  <c r="I410" i="10"/>
  <c r="F410" i="10"/>
  <c r="U409" i="10"/>
  <c r="T409" i="10"/>
  <c r="O409" i="10"/>
  <c r="M409" i="10"/>
  <c r="L409" i="10"/>
  <c r="I409" i="10"/>
  <c r="F409" i="10"/>
  <c r="U408" i="10"/>
  <c r="T408" i="10"/>
  <c r="O408" i="10"/>
  <c r="M408" i="10"/>
  <c r="L408" i="10"/>
  <c r="I408" i="10"/>
  <c r="F408" i="10"/>
  <c r="U407" i="10"/>
  <c r="T407" i="10"/>
  <c r="O407" i="10"/>
  <c r="M407" i="10"/>
  <c r="L407" i="10"/>
  <c r="I407" i="10"/>
  <c r="F407" i="10"/>
  <c r="U406" i="10"/>
  <c r="T406" i="10"/>
  <c r="O406" i="10"/>
  <c r="M406" i="10"/>
  <c r="L406" i="10"/>
  <c r="I406" i="10"/>
  <c r="F406" i="10"/>
  <c r="U405" i="10"/>
  <c r="T405" i="10"/>
  <c r="O405" i="10"/>
  <c r="M405" i="10"/>
  <c r="L405" i="10"/>
  <c r="I405" i="10"/>
  <c r="F405" i="10"/>
  <c r="U404" i="10"/>
  <c r="T404" i="10"/>
  <c r="O404" i="10"/>
  <c r="M404" i="10"/>
  <c r="L404" i="10"/>
  <c r="I404" i="10"/>
  <c r="F404" i="10"/>
  <c r="U403" i="10"/>
  <c r="T403" i="10"/>
  <c r="O403" i="10"/>
  <c r="M403" i="10"/>
  <c r="L403" i="10"/>
  <c r="I403" i="10"/>
  <c r="F403" i="10"/>
  <c r="U402" i="10"/>
  <c r="T402" i="10"/>
  <c r="O402" i="10"/>
  <c r="M402" i="10"/>
  <c r="L402" i="10"/>
  <c r="I402" i="10"/>
  <c r="F402" i="10"/>
  <c r="U401" i="10"/>
  <c r="T401" i="10"/>
  <c r="O401" i="10"/>
  <c r="M401" i="10"/>
  <c r="L401" i="10"/>
  <c r="I401" i="10"/>
  <c r="F401" i="10"/>
  <c r="U400" i="10"/>
  <c r="T400" i="10"/>
  <c r="O400" i="10"/>
  <c r="M400" i="10"/>
  <c r="L400" i="10"/>
  <c r="I400" i="10"/>
  <c r="F400" i="10"/>
  <c r="U399" i="10"/>
  <c r="T399" i="10"/>
  <c r="O399" i="10"/>
  <c r="M399" i="10"/>
  <c r="L399" i="10"/>
  <c r="I399" i="10"/>
  <c r="F399" i="10"/>
  <c r="U398" i="10"/>
  <c r="T398" i="10"/>
  <c r="O398" i="10"/>
  <c r="M398" i="10"/>
  <c r="L398" i="10"/>
  <c r="I398" i="10"/>
  <c r="F398" i="10"/>
  <c r="U397" i="10"/>
  <c r="T397" i="10"/>
  <c r="O397" i="10"/>
  <c r="M397" i="10"/>
  <c r="L397" i="10"/>
  <c r="I397" i="10"/>
  <c r="F397" i="10"/>
  <c r="U396" i="10"/>
  <c r="T396" i="10"/>
  <c r="O396" i="10"/>
  <c r="M396" i="10"/>
  <c r="L396" i="10"/>
  <c r="I396" i="10"/>
  <c r="F396" i="10"/>
  <c r="U395" i="10"/>
  <c r="T395" i="10"/>
  <c r="O395" i="10"/>
  <c r="M395" i="10"/>
  <c r="L395" i="10"/>
  <c r="I395" i="10"/>
  <c r="F395" i="10"/>
  <c r="U394" i="10"/>
  <c r="T394" i="10"/>
  <c r="O394" i="10"/>
  <c r="M394" i="10"/>
  <c r="L394" i="10"/>
  <c r="I394" i="10"/>
  <c r="F394" i="10"/>
  <c r="U393" i="10"/>
  <c r="T393" i="10"/>
  <c r="O393" i="10"/>
  <c r="M393" i="10"/>
  <c r="L393" i="10"/>
  <c r="I393" i="10"/>
  <c r="F393" i="10"/>
  <c r="U392" i="10"/>
  <c r="T392" i="10"/>
  <c r="O392" i="10"/>
  <c r="M392" i="10"/>
  <c r="L392" i="10"/>
  <c r="I392" i="10"/>
  <c r="F392" i="10"/>
  <c r="U391" i="10"/>
  <c r="T391" i="10"/>
  <c r="O391" i="10"/>
  <c r="M391" i="10"/>
  <c r="L391" i="10"/>
  <c r="I391" i="10"/>
  <c r="F391" i="10"/>
  <c r="U390" i="10"/>
  <c r="T390" i="10"/>
  <c r="O390" i="10"/>
  <c r="M390" i="10"/>
  <c r="L390" i="10"/>
  <c r="I390" i="10"/>
  <c r="F390" i="10"/>
  <c r="U389" i="10"/>
  <c r="T389" i="10"/>
  <c r="O389" i="10"/>
  <c r="M389" i="10"/>
  <c r="L389" i="10"/>
  <c r="I389" i="10"/>
  <c r="F389" i="10"/>
  <c r="U388" i="10"/>
  <c r="T388" i="10"/>
  <c r="O388" i="10"/>
  <c r="M388" i="10"/>
  <c r="L388" i="10"/>
  <c r="I388" i="10"/>
  <c r="F388" i="10"/>
  <c r="U387" i="10"/>
  <c r="T387" i="10"/>
  <c r="O387" i="10"/>
  <c r="M387" i="10"/>
  <c r="L387" i="10"/>
  <c r="I387" i="10"/>
  <c r="F387" i="10"/>
  <c r="U386" i="10"/>
  <c r="T386" i="10"/>
  <c r="O386" i="10"/>
  <c r="M386" i="10"/>
  <c r="L386" i="10"/>
  <c r="I386" i="10"/>
  <c r="F386" i="10"/>
  <c r="U385" i="10"/>
  <c r="T385" i="10"/>
  <c r="O385" i="10"/>
  <c r="M385" i="10"/>
  <c r="L385" i="10"/>
  <c r="I385" i="10"/>
  <c r="F385" i="10"/>
  <c r="U384" i="10"/>
  <c r="T384" i="10"/>
  <c r="O384" i="10"/>
  <c r="M384" i="10"/>
  <c r="L384" i="10"/>
  <c r="I384" i="10"/>
  <c r="F384" i="10"/>
  <c r="U383" i="10"/>
  <c r="T383" i="10"/>
  <c r="O383" i="10"/>
  <c r="M383" i="10"/>
  <c r="L383" i="10"/>
  <c r="I383" i="10"/>
  <c r="F383" i="10"/>
  <c r="U382" i="10"/>
  <c r="T382" i="10"/>
  <c r="O382" i="10"/>
  <c r="M382" i="10"/>
  <c r="L382" i="10"/>
  <c r="I382" i="10"/>
  <c r="F382" i="10"/>
  <c r="U381" i="10"/>
  <c r="T381" i="10"/>
  <c r="O381" i="10"/>
  <c r="M381" i="10"/>
  <c r="L381" i="10"/>
  <c r="I381" i="10"/>
  <c r="F381" i="10"/>
  <c r="U380" i="10"/>
  <c r="T380" i="10"/>
  <c r="O380" i="10"/>
  <c r="M380" i="10"/>
  <c r="L380" i="10"/>
  <c r="I380" i="10"/>
  <c r="F380" i="10"/>
  <c r="U379" i="10"/>
  <c r="T379" i="10"/>
  <c r="O379" i="10"/>
  <c r="M379" i="10"/>
  <c r="L379" i="10"/>
  <c r="I379" i="10"/>
  <c r="F379" i="10"/>
  <c r="U378" i="10"/>
  <c r="T378" i="10"/>
  <c r="O378" i="10"/>
  <c r="M378" i="10"/>
  <c r="L378" i="10"/>
  <c r="I378" i="10"/>
  <c r="F378" i="10"/>
  <c r="U377" i="10"/>
  <c r="T377" i="10"/>
  <c r="O377" i="10"/>
  <c r="M377" i="10"/>
  <c r="L377" i="10"/>
  <c r="I377" i="10"/>
  <c r="F377" i="10"/>
  <c r="U376" i="10"/>
  <c r="T376" i="10"/>
  <c r="O376" i="10"/>
  <c r="M376" i="10"/>
  <c r="L376" i="10"/>
  <c r="I376" i="10"/>
  <c r="F376" i="10"/>
  <c r="U375" i="10"/>
  <c r="T375" i="10"/>
  <c r="O375" i="10"/>
  <c r="M375" i="10"/>
  <c r="L375" i="10"/>
  <c r="I375" i="10"/>
  <c r="F375" i="10"/>
  <c r="U374" i="10"/>
  <c r="T374" i="10"/>
  <c r="O374" i="10"/>
  <c r="M374" i="10"/>
  <c r="L374" i="10"/>
  <c r="I374" i="10"/>
  <c r="F374" i="10"/>
  <c r="U373" i="10"/>
  <c r="T373" i="10"/>
  <c r="O373" i="10"/>
  <c r="M373" i="10"/>
  <c r="L373" i="10"/>
  <c r="I373" i="10"/>
  <c r="F373" i="10"/>
  <c r="U372" i="10"/>
  <c r="T372" i="10"/>
  <c r="O372" i="10"/>
  <c r="M372" i="10"/>
  <c r="L372" i="10"/>
  <c r="I372" i="10"/>
  <c r="F372" i="10"/>
  <c r="U371" i="10"/>
  <c r="T371" i="10"/>
  <c r="O371" i="10"/>
  <c r="M371" i="10"/>
  <c r="L371" i="10"/>
  <c r="I371" i="10"/>
  <c r="F371" i="10"/>
  <c r="U370" i="10"/>
  <c r="T370" i="10"/>
  <c r="O370" i="10"/>
  <c r="M370" i="10"/>
  <c r="L370" i="10"/>
  <c r="I370" i="10"/>
  <c r="F370" i="10"/>
  <c r="U369" i="10"/>
  <c r="T369" i="10"/>
  <c r="O369" i="10"/>
  <c r="M369" i="10"/>
  <c r="L369" i="10"/>
  <c r="I369" i="10"/>
  <c r="F369" i="10"/>
  <c r="U368" i="10"/>
  <c r="T368" i="10"/>
  <c r="O368" i="10"/>
  <c r="M368" i="10"/>
  <c r="L368" i="10"/>
  <c r="I368" i="10"/>
  <c r="F368" i="10"/>
  <c r="U367" i="10"/>
  <c r="T367" i="10"/>
  <c r="O367" i="10"/>
  <c r="M367" i="10"/>
  <c r="L367" i="10"/>
  <c r="I367" i="10"/>
  <c r="F367" i="10"/>
  <c r="U366" i="10"/>
  <c r="T366" i="10"/>
  <c r="O366" i="10"/>
  <c r="M366" i="10"/>
  <c r="L366" i="10"/>
  <c r="I366" i="10"/>
  <c r="F366" i="10"/>
  <c r="U365" i="10"/>
  <c r="T365" i="10"/>
  <c r="O365" i="10"/>
  <c r="M365" i="10"/>
  <c r="L365" i="10"/>
  <c r="I365" i="10"/>
  <c r="F365" i="10"/>
  <c r="U364" i="10"/>
  <c r="T364" i="10"/>
  <c r="O364" i="10"/>
  <c r="M364" i="10"/>
  <c r="L364" i="10"/>
  <c r="I364" i="10"/>
  <c r="F364" i="10"/>
  <c r="U363" i="10"/>
  <c r="T363" i="10"/>
  <c r="O363" i="10"/>
  <c r="M363" i="10"/>
  <c r="L363" i="10"/>
  <c r="I363" i="10"/>
  <c r="F363" i="10"/>
  <c r="U362" i="10"/>
  <c r="T362" i="10"/>
  <c r="O362" i="10"/>
  <c r="M362" i="10"/>
  <c r="L362" i="10"/>
  <c r="I362" i="10"/>
  <c r="F362" i="10"/>
  <c r="U361" i="10"/>
  <c r="T361" i="10"/>
  <c r="O361" i="10"/>
  <c r="M361" i="10"/>
  <c r="L361" i="10"/>
  <c r="I361" i="10"/>
  <c r="F361" i="10"/>
  <c r="U360" i="10"/>
  <c r="T360" i="10"/>
  <c r="O360" i="10"/>
  <c r="M360" i="10"/>
  <c r="L360" i="10"/>
  <c r="I360" i="10"/>
  <c r="F360" i="10"/>
  <c r="U359" i="10"/>
  <c r="T359" i="10"/>
  <c r="O359" i="10"/>
  <c r="M359" i="10"/>
  <c r="L359" i="10"/>
  <c r="I359" i="10"/>
  <c r="F359" i="10"/>
  <c r="U358" i="10"/>
  <c r="T358" i="10"/>
  <c r="O358" i="10"/>
  <c r="M358" i="10"/>
  <c r="L358" i="10"/>
  <c r="I358" i="10"/>
  <c r="F358" i="10"/>
  <c r="U357" i="10"/>
  <c r="T357" i="10"/>
  <c r="O357" i="10"/>
  <c r="M357" i="10"/>
  <c r="L357" i="10"/>
  <c r="I357" i="10"/>
  <c r="F357" i="10"/>
  <c r="U356" i="10"/>
  <c r="T356" i="10"/>
  <c r="O356" i="10"/>
  <c r="M356" i="10"/>
  <c r="L356" i="10"/>
  <c r="I356" i="10"/>
  <c r="F356" i="10"/>
  <c r="U355" i="10"/>
  <c r="T355" i="10"/>
  <c r="O355" i="10"/>
  <c r="M355" i="10"/>
  <c r="L355" i="10"/>
  <c r="I355" i="10"/>
  <c r="F355" i="10"/>
  <c r="U354" i="10"/>
  <c r="T354" i="10"/>
  <c r="O354" i="10"/>
  <c r="M354" i="10"/>
  <c r="L354" i="10"/>
  <c r="I354" i="10"/>
  <c r="F354" i="10"/>
  <c r="U353" i="10"/>
  <c r="T353" i="10"/>
  <c r="O353" i="10"/>
  <c r="M353" i="10"/>
  <c r="L353" i="10"/>
  <c r="I353" i="10"/>
  <c r="F353" i="10"/>
  <c r="U352" i="10"/>
  <c r="T352" i="10"/>
  <c r="O352" i="10"/>
  <c r="M352" i="10"/>
  <c r="L352" i="10"/>
  <c r="I352" i="10"/>
  <c r="F352" i="10"/>
  <c r="U351" i="10"/>
  <c r="T351" i="10"/>
  <c r="O351" i="10"/>
  <c r="M351" i="10"/>
  <c r="L351" i="10"/>
  <c r="I351" i="10"/>
  <c r="F351" i="10"/>
  <c r="U350" i="10"/>
  <c r="T350" i="10"/>
  <c r="O350" i="10"/>
  <c r="M350" i="10"/>
  <c r="L350" i="10"/>
  <c r="I350" i="10"/>
  <c r="F350" i="10"/>
  <c r="U349" i="10"/>
  <c r="T349" i="10"/>
  <c r="O349" i="10"/>
  <c r="M349" i="10"/>
  <c r="L349" i="10"/>
  <c r="I349" i="10"/>
  <c r="F349" i="10"/>
  <c r="U348" i="10"/>
  <c r="T348" i="10"/>
  <c r="O348" i="10"/>
  <c r="M348" i="10"/>
  <c r="L348" i="10"/>
  <c r="I348" i="10"/>
  <c r="F348" i="10"/>
  <c r="U347" i="10"/>
  <c r="T347" i="10"/>
  <c r="O347" i="10"/>
  <c r="M347" i="10"/>
  <c r="L347" i="10"/>
  <c r="I347" i="10"/>
  <c r="F347" i="10"/>
  <c r="U346" i="10"/>
  <c r="T346" i="10"/>
  <c r="O346" i="10"/>
  <c r="M346" i="10"/>
  <c r="L346" i="10"/>
  <c r="I346" i="10"/>
  <c r="F346" i="10"/>
  <c r="U345" i="10"/>
  <c r="T345" i="10"/>
  <c r="O345" i="10"/>
  <c r="M345" i="10"/>
  <c r="L345" i="10"/>
  <c r="I345" i="10"/>
  <c r="F345" i="10"/>
  <c r="U344" i="10"/>
  <c r="T344" i="10"/>
  <c r="O344" i="10"/>
  <c r="M344" i="10"/>
  <c r="L344" i="10"/>
  <c r="I344" i="10"/>
  <c r="F344" i="10"/>
  <c r="U343" i="10"/>
  <c r="T343" i="10"/>
  <c r="O343" i="10"/>
  <c r="M343" i="10"/>
  <c r="L343" i="10"/>
  <c r="I343" i="10"/>
  <c r="F343" i="10"/>
  <c r="U342" i="10"/>
  <c r="T342" i="10"/>
  <c r="O342" i="10"/>
  <c r="M342" i="10"/>
  <c r="L342" i="10"/>
  <c r="I342" i="10"/>
  <c r="F342" i="10"/>
  <c r="U341" i="10"/>
  <c r="T341" i="10"/>
  <c r="O341" i="10"/>
  <c r="M341" i="10"/>
  <c r="L341" i="10"/>
  <c r="I341" i="10"/>
  <c r="F341" i="10"/>
  <c r="U340" i="10"/>
  <c r="T340" i="10"/>
  <c r="O340" i="10"/>
  <c r="M340" i="10"/>
  <c r="L340" i="10"/>
  <c r="I340" i="10"/>
  <c r="F340" i="10"/>
  <c r="U339" i="10"/>
  <c r="T339" i="10"/>
  <c r="O339" i="10"/>
  <c r="M339" i="10"/>
  <c r="L339" i="10"/>
  <c r="I339" i="10"/>
  <c r="F339" i="10"/>
  <c r="U338" i="10"/>
  <c r="T338" i="10"/>
  <c r="O338" i="10"/>
  <c r="M338" i="10"/>
  <c r="L338" i="10"/>
  <c r="I338" i="10"/>
  <c r="F338" i="10"/>
  <c r="U337" i="10"/>
  <c r="T337" i="10"/>
  <c r="O337" i="10"/>
  <c r="M337" i="10"/>
  <c r="L337" i="10"/>
  <c r="I337" i="10"/>
  <c r="F337" i="10"/>
  <c r="U336" i="10"/>
  <c r="T336" i="10"/>
  <c r="O336" i="10"/>
  <c r="M336" i="10"/>
  <c r="L336" i="10"/>
  <c r="I336" i="10"/>
  <c r="F336" i="10"/>
  <c r="U335" i="10"/>
  <c r="T335" i="10"/>
  <c r="O335" i="10"/>
  <c r="M335" i="10"/>
  <c r="L335" i="10"/>
  <c r="I335" i="10"/>
  <c r="F335" i="10"/>
  <c r="U334" i="10"/>
  <c r="T334" i="10"/>
  <c r="O334" i="10"/>
  <c r="M334" i="10"/>
  <c r="L334" i="10"/>
  <c r="I334" i="10"/>
  <c r="F334" i="10"/>
  <c r="U333" i="10"/>
  <c r="T333" i="10"/>
  <c r="O333" i="10"/>
  <c r="M333" i="10"/>
  <c r="L333" i="10"/>
  <c r="I333" i="10"/>
  <c r="F333" i="10"/>
  <c r="U332" i="10"/>
  <c r="T332" i="10"/>
  <c r="O332" i="10"/>
  <c r="M332" i="10"/>
  <c r="L332" i="10"/>
  <c r="I332" i="10"/>
  <c r="F332" i="10"/>
  <c r="U331" i="10"/>
  <c r="T331" i="10"/>
  <c r="O331" i="10"/>
  <c r="M331" i="10"/>
  <c r="L331" i="10"/>
  <c r="I331" i="10"/>
  <c r="F331" i="10"/>
  <c r="U330" i="10"/>
  <c r="T330" i="10"/>
  <c r="O330" i="10"/>
  <c r="M330" i="10"/>
  <c r="L330" i="10"/>
  <c r="I330" i="10"/>
  <c r="F330" i="10"/>
  <c r="U329" i="10"/>
  <c r="T329" i="10"/>
  <c r="O329" i="10"/>
  <c r="M329" i="10"/>
  <c r="L329" i="10"/>
  <c r="I329" i="10"/>
  <c r="F329" i="10"/>
  <c r="U328" i="10"/>
  <c r="T328" i="10"/>
  <c r="O328" i="10"/>
  <c r="M328" i="10"/>
  <c r="L328" i="10"/>
  <c r="I328" i="10"/>
  <c r="F328" i="10"/>
  <c r="U327" i="10"/>
  <c r="T327" i="10"/>
  <c r="O327" i="10"/>
  <c r="M327" i="10"/>
  <c r="L327" i="10"/>
  <c r="I327" i="10"/>
  <c r="F327" i="10"/>
  <c r="U326" i="10"/>
  <c r="T326" i="10"/>
  <c r="O326" i="10"/>
  <c r="M326" i="10"/>
  <c r="L326" i="10"/>
  <c r="I326" i="10"/>
  <c r="F326" i="10"/>
  <c r="U325" i="10"/>
  <c r="T325" i="10"/>
  <c r="O325" i="10"/>
  <c r="M325" i="10"/>
  <c r="L325" i="10"/>
  <c r="I325" i="10"/>
  <c r="F325" i="10"/>
  <c r="U324" i="10"/>
  <c r="T324" i="10"/>
  <c r="O324" i="10"/>
  <c r="M324" i="10"/>
  <c r="L324" i="10"/>
  <c r="I324" i="10"/>
  <c r="F324" i="10"/>
  <c r="U323" i="10"/>
  <c r="T323" i="10"/>
  <c r="O323" i="10"/>
  <c r="M323" i="10"/>
  <c r="L323" i="10"/>
  <c r="I323" i="10"/>
  <c r="F323" i="10"/>
  <c r="U322" i="10"/>
  <c r="T322" i="10"/>
  <c r="O322" i="10"/>
  <c r="M322" i="10"/>
  <c r="L322" i="10"/>
  <c r="I322" i="10"/>
  <c r="F322" i="10"/>
  <c r="U321" i="10"/>
  <c r="T321" i="10"/>
  <c r="O321" i="10"/>
  <c r="M321" i="10"/>
  <c r="L321" i="10"/>
  <c r="I321" i="10"/>
  <c r="F321" i="10"/>
  <c r="U320" i="10"/>
  <c r="T320" i="10"/>
  <c r="O320" i="10"/>
  <c r="M320" i="10"/>
  <c r="L320" i="10"/>
  <c r="I320" i="10"/>
  <c r="F320" i="10"/>
  <c r="U319" i="10"/>
  <c r="T319" i="10"/>
  <c r="O319" i="10"/>
  <c r="M319" i="10"/>
  <c r="L319" i="10"/>
  <c r="I319" i="10"/>
  <c r="F319" i="10"/>
  <c r="U318" i="10"/>
  <c r="T318" i="10"/>
  <c r="O318" i="10"/>
  <c r="M318" i="10"/>
  <c r="L318" i="10"/>
  <c r="I318" i="10"/>
  <c r="F318" i="10"/>
  <c r="U317" i="10"/>
  <c r="T317" i="10"/>
  <c r="O317" i="10"/>
  <c r="M317" i="10"/>
  <c r="L317" i="10"/>
  <c r="I317" i="10"/>
  <c r="F317" i="10"/>
  <c r="U316" i="10"/>
  <c r="T316" i="10"/>
  <c r="O316" i="10"/>
  <c r="M316" i="10"/>
  <c r="L316" i="10"/>
  <c r="I316" i="10"/>
  <c r="F316" i="10"/>
  <c r="U315" i="10"/>
  <c r="T315" i="10"/>
  <c r="O315" i="10"/>
  <c r="M315" i="10"/>
  <c r="L315" i="10"/>
  <c r="I315" i="10"/>
  <c r="F315" i="10"/>
  <c r="U314" i="10"/>
  <c r="T314" i="10"/>
  <c r="O314" i="10"/>
  <c r="M314" i="10"/>
  <c r="L314" i="10"/>
  <c r="I314" i="10"/>
  <c r="F314" i="10"/>
  <c r="U313" i="10"/>
  <c r="T313" i="10"/>
  <c r="O313" i="10"/>
  <c r="M313" i="10"/>
  <c r="L313" i="10"/>
  <c r="I313" i="10"/>
  <c r="F313" i="10"/>
  <c r="U312" i="10"/>
  <c r="T312" i="10"/>
  <c r="O312" i="10"/>
  <c r="M312" i="10"/>
  <c r="L312" i="10"/>
  <c r="I312" i="10"/>
  <c r="F312" i="10"/>
  <c r="U311" i="10"/>
  <c r="T311" i="10"/>
  <c r="O311" i="10"/>
  <c r="M311" i="10"/>
  <c r="L311" i="10"/>
  <c r="I311" i="10"/>
  <c r="F311" i="10"/>
  <c r="U310" i="10"/>
  <c r="T310" i="10"/>
  <c r="O310" i="10"/>
  <c r="M310" i="10"/>
  <c r="L310" i="10"/>
  <c r="I310" i="10"/>
  <c r="F310" i="10"/>
  <c r="U309" i="10"/>
  <c r="T309" i="10"/>
  <c r="O309" i="10"/>
  <c r="M309" i="10"/>
  <c r="L309" i="10"/>
  <c r="I309" i="10"/>
  <c r="F309" i="10"/>
  <c r="U308" i="10"/>
  <c r="T308" i="10"/>
  <c r="O308" i="10"/>
  <c r="M308" i="10"/>
  <c r="L308" i="10"/>
  <c r="I308" i="10"/>
  <c r="F308" i="10"/>
  <c r="U307" i="10"/>
  <c r="T307" i="10"/>
  <c r="O307" i="10"/>
  <c r="M307" i="10"/>
  <c r="L307" i="10"/>
  <c r="I307" i="10"/>
  <c r="F307" i="10"/>
  <c r="U306" i="10"/>
  <c r="T306" i="10"/>
  <c r="O306" i="10"/>
  <c r="M306" i="10"/>
  <c r="L306" i="10"/>
  <c r="I306" i="10"/>
  <c r="F306" i="10"/>
  <c r="U305" i="10"/>
  <c r="T305" i="10"/>
  <c r="O305" i="10"/>
  <c r="M305" i="10"/>
  <c r="L305" i="10"/>
  <c r="I305" i="10"/>
  <c r="F305" i="10"/>
  <c r="U304" i="10"/>
  <c r="T304" i="10"/>
  <c r="O304" i="10"/>
  <c r="M304" i="10"/>
  <c r="L304" i="10"/>
  <c r="I304" i="10"/>
  <c r="F304" i="10"/>
  <c r="U303" i="10"/>
  <c r="T303" i="10"/>
  <c r="O303" i="10"/>
  <c r="M303" i="10"/>
  <c r="L303" i="10"/>
  <c r="I303" i="10"/>
  <c r="F303" i="10"/>
  <c r="U302" i="10"/>
  <c r="T302" i="10"/>
  <c r="O302" i="10"/>
  <c r="M302" i="10"/>
  <c r="L302" i="10"/>
  <c r="I302" i="10"/>
  <c r="F302" i="10"/>
  <c r="U301" i="10"/>
  <c r="T301" i="10"/>
  <c r="O301" i="10"/>
  <c r="M301" i="10"/>
  <c r="L301" i="10"/>
  <c r="I301" i="10"/>
  <c r="F301" i="10"/>
  <c r="U300" i="10"/>
  <c r="T300" i="10"/>
  <c r="O300" i="10"/>
  <c r="M300" i="10"/>
  <c r="L300" i="10"/>
  <c r="I300" i="10"/>
  <c r="F300" i="10"/>
  <c r="U299" i="10"/>
  <c r="T299" i="10"/>
  <c r="O299" i="10"/>
  <c r="M299" i="10"/>
  <c r="L299" i="10"/>
  <c r="I299" i="10"/>
  <c r="F299" i="10"/>
  <c r="U298" i="10"/>
  <c r="T298" i="10"/>
  <c r="O298" i="10"/>
  <c r="M298" i="10"/>
  <c r="L298" i="10"/>
  <c r="I298" i="10"/>
  <c r="F298" i="10"/>
  <c r="U297" i="10"/>
  <c r="T297" i="10"/>
  <c r="O297" i="10"/>
  <c r="M297" i="10"/>
  <c r="L297" i="10"/>
  <c r="I297" i="10"/>
  <c r="F297" i="10"/>
  <c r="U296" i="10"/>
  <c r="T296" i="10"/>
  <c r="O296" i="10"/>
  <c r="M296" i="10"/>
  <c r="L296" i="10"/>
  <c r="I296" i="10"/>
  <c r="F296" i="10"/>
  <c r="U295" i="10"/>
  <c r="T295" i="10"/>
  <c r="O295" i="10"/>
  <c r="M295" i="10"/>
  <c r="L295" i="10"/>
  <c r="I295" i="10"/>
  <c r="F295" i="10"/>
  <c r="U294" i="10"/>
  <c r="T294" i="10"/>
  <c r="O294" i="10"/>
  <c r="M294" i="10"/>
  <c r="L294" i="10"/>
  <c r="I294" i="10"/>
  <c r="F294" i="10"/>
  <c r="U293" i="10"/>
  <c r="T293" i="10"/>
  <c r="O293" i="10"/>
  <c r="M293" i="10"/>
  <c r="L293" i="10"/>
  <c r="I293" i="10"/>
  <c r="F293" i="10"/>
  <c r="U292" i="10"/>
  <c r="T292" i="10"/>
  <c r="O292" i="10"/>
  <c r="M292" i="10"/>
  <c r="L292" i="10"/>
  <c r="I292" i="10"/>
  <c r="F292" i="10"/>
  <c r="U291" i="10"/>
  <c r="T291" i="10"/>
  <c r="O291" i="10"/>
  <c r="M291" i="10"/>
  <c r="L291" i="10"/>
  <c r="I291" i="10"/>
  <c r="F291" i="10"/>
  <c r="U290" i="10"/>
  <c r="T290" i="10"/>
  <c r="O290" i="10"/>
  <c r="M290" i="10"/>
  <c r="L290" i="10"/>
  <c r="I290" i="10"/>
  <c r="F290" i="10"/>
  <c r="U289" i="10"/>
  <c r="T289" i="10"/>
  <c r="O289" i="10"/>
  <c r="M289" i="10"/>
  <c r="L289" i="10"/>
  <c r="I289" i="10"/>
  <c r="F289" i="10"/>
  <c r="U288" i="10"/>
  <c r="T288" i="10"/>
  <c r="O288" i="10"/>
  <c r="M288" i="10"/>
  <c r="L288" i="10"/>
  <c r="I288" i="10"/>
  <c r="F288" i="10"/>
  <c r="U287" i="10"/>
  <c r="T287" i="10"/>
  <c r="O287" i="10"/>
  <c r="M287" i="10"/>
  <c r="L287" i="10"/>
  <c r="I287" i="10"/>
  <c r="F287" i="10"/>
  <c r="U286" i="10"/>
  <c r="T286" i="10"/>
  <c r="O286" i="10"/>
  <c r="M286" i="10"/>
  <c r="L286" i="10"/>
  <c r="I286" i="10"/>
  <c r="F286" i="10"/>
  <c r="U285" i="10"/>
  <c r="T285" i="10"/>
  <c r="O285" i="10"/>
  <c r="M285" i="10"/>
  <c r="L285" i="10"/>
  <c r="I285" i="10"/>
  <c r="F285" i="10"/>
  <c r="U284" i="10"/>
  <c r="T284" i="10"/>
  <c r="O284" i="10"/>
  <c r="M284" i="10"/>
  <c r="L284" i="10"/>
  <c r="I284" i="10"/>
  <c r="F284" i="10"/>
  <c r="U283" i="10"/>
  <c r="T283" i="10"/>
  <c r="O283" i="10"/>
  <c r="M283" i="10"/>
  <c r="L283" i="10"/>
  <c r="I283" i="10"/>
  <c r="F283" i="10"/>
  <c r="U282" i="10"/>
  <c r="T282" i="10"/>
  <c r="O282" i="10"/>
  <c r="M282" i="10"/>
  <c r="L282" i="10"/>
  <c r="I282" i="10"/>
  <c r="F282" i="10"/>
  <c r="U281" i="10"/>
  <c r="T281" i="10"/>
  <c r="O281" i="10"/>
  <c r="M281" i="10"/>
  <c r="L281" i="10"/>
  <c r="I281" i="10"/>
  <c r="F281" i="10"/>
  <c r="U280" i="10"/>
  <c r="T280" i="10"/>
  <c r="O280" i="10"/>
  <c r="M280" i="10"/>
  <c r="L280" i="10"/>
  <c r="I280" i="10"/>
  <c r="F280" i="10"/>
  <c r="U279" i="10"/>
  <c r="T279" i="10"/>
  <c r="O279" i="10"/>
  <c r="M279" i="10"/>
  <c r="L279" i="10"/>
  <c r="I279" i="10"/>
  <c r="F279" i="10"/>
  <c r="U278" i="10"/>
  <c r="T278" i="10"/>
  <c r="O278" i="10"/>
  <c r="M278" i="10"/>
  <c r="L278" i="10"/>
  <c r="I278" i="10"/>
  <c r="F278" i="10"/>
  <c r="U277" i="10"/>
  <c r="T277" i="10"/>
  <c r="O277" i="10"/>
  <c r="M277" i="10"/>
  <c r="L277" i="10"/>
  <c r="I277" i="10"/>
  <c r="F277" i="10"/>
  <c r="U276" i="10"/>
  <c r="T276" i="10"/>
  <c r="O276" i="10"/>
  <c r="M276" i="10"/>
  <c r="L276" i="10"/>
  <c r="I276" i="10"/>
  <c r="F276" i="10"/>
  <c r="U275" i="10"/>
  <c r="T275" i="10"/>
  <c r="O275" i="10"/>
  <c r="M275" i="10"/>
  <c r="L275" i="10"/>
  <c r="I275" i="10"/>
  <c r="F275" i="10"/>
  <c r="U274" i="10"/>
  <c r="T274" i="10"/>
  <c r="O274" i="10"/>
  <c r="M274" i="10"/>
  <c r="L274" i="10"/>
  <c r="I274" i="10"/>
  <c r="F274" i="10"/>
  <c r="U273" i="10"/>
  <c r="T273" i="10"/>
  <c r="O273" i="10"/>
  <c r="M273" i="10"/>
  <c r="L273" i="10"/>
  <c r="I273" i="10"/>
  <c r="F273" i="10"/>
  <c r="U272" i="10"/>
  <c r="T272" i="10"/>
  <c r="O272" i="10"/>
  <c r="M272" i="10"/>
  <c r="L272" i="10"/>
  <c r="I272" i="10"/>
  <c r="F272" i="10"/>
  <c r="U271" i="10"/>
  <c r="T271" i="10"/>
  <c r="O271" i="10"/>
  <c r="M271" i="10"/>
  <c r="L271" i="10"/>
  <c r="I271" i="10"/>
  <c r="F271" i="10"/>
  <c r="U270" i="10"/>
  <c r="T270" i="10"/>
  <c r="O270" i="10"/>
  <c r="M270" i="10"/>
  <c r="L270" i="10"/>
  <c r="I270" i="10"/>
  <c r="F270" i="10"/>
  <c r="U269" i="10"/>
  <c r="T269" i="10"/>
  <c r="O269" i="10"/>
  <c r="M269" i="10"/>
  <c r="L269" i="10"/>
  <c r="I269" i="10"/>
  <c r="F269" i="10"/>
  <c r="U268" i="10"/>
  <c r="T268" i="10"/>
  <c r="O268" i="10"/>
  <c r="M268" i="10"/>
  <c r="L268" i="10"/>
  <c r="I268" i="10"/>
  <c r="F268" i="10"/>
  <c r="U267" i="10"/>
  <c r="T267" i="10"/>
  <c r="O267" i="10"/>
  <c r="M267" i="10"/>
  <c r="L267" i="10"/>
  <c r="I267" i="10"/>
  <c r="F267" i="10"/>
  <c r="U266" i="10"/>
  <c r="T266" i="10"/>
  <c r="O266" i="10"/>
  <c r="M266" i="10"/>
  <c r="L266" i="10"/>
  <c r="I266" i="10"/>
  <c r="F266" i="10"/>
  <c r="U265" i="10"/>
  <c r="T265" i="10"/>
  <c r="O265" i="10"/>
  <c r="M265" i="10"/>
  <c r="L265" i="10"/>
  <c r="I265" i="10"/>
  <c r="F265" i="10"/>
  <c r="U264" i="10"/>
  <c r="T264" i="10"/>
  <c r="O264" i="10"/>
  <c r="M264" i="10"/>
  <c r="L264" i="10"/>
  <c r="I264" i="10"/>
  <c r="F264" i="10"/>
  <c r="U263" i="10"/>
  <c r="T263" i="10"/>
  <c r="O263" i="10"/>
  <c r="M263" i="10"/>
  <c r="L263" i="10"/>
  <c r="I263" i="10"/>
  <c r="F263" i="10"/>
  <c r="U262" i="10"/>
  <c r="T262" i="10"/>
  <c r="O262" i="10"/>
  <c r="M262" i="10"/>
  <c r="L262" i="10"/>
  <c r="I262" i="10"/>
  <c r="F262" i="10"/>
  <c r="U261" i="10"/>
  <c r="T261" i="10"/>
  <c r="O261" i="10"/>
  <c r="M261" i="10"/>
  <c r="L261" i="10"/>
  <c r="I261" i="10"/>
  <c r="F261" i="10"/>
  <c r="U260" i="10"/>
  <c r="T260" i="10"/>
  <c r="O260" i="10"/>
  <c r="M260" i="10"/>
  <c r="L260" i="10"/>
  <c r="I260" i="10"/>
  <c r="F260" i="10"/>
  <c r="U259" i="10"/>
  <c r="T259" i="10"/>
  <c r="O259" i="10"/>
  <c r="M259" i="10"/>
  <c r="L259" i="10"/>
  <c r="I259" i="10"/>
  <c r="F259" i="10"/>
  <c r="U258" i="10"/>
  <c r="T258" i="10"/>
  <c r="O258" i="10"/>
  <c r="M258" i="10"/>
  <c r="L258" i="10"/>
  <c r="I258" i="10"/>
  <c r="F258" i="10"/>
  <c r="U257" i="10"/>
  <c r="T257" i="10"/>
  <c r="O257" i="10"/>
  <c r="M257" i="10"/>
  <c r="L257" i="10"/>
  <c r="I257" i="10"/>
  <c r="F257" i="10"/>
  <c r="U256" i="10"/>
  <c r="T256" i="10"/>
  <c r="O256" i="10"/>
  <c r="M256" i="10"/>
  <c r="L256" i="10"/>
  <c r="I256" i="10"/>
  <c r="F256" i="10"/>
  <c r="U255" i="10"/>
  <c r="T255" i="10"/>
  <c r="O255" i="10"/>
  <c r="M255" i="10"/>
  <c r="L255" i="10"/>
  <c r="I255" i="10"/>
  <c r="F255" i="10"/>
  <c r="U254" i="10"/>
  <c r="T254" i="10"/>
  <c r="O254" i="10"/>
  <c r="M254" i="10"/>
  <c r="L254" i="10"/>
  <c r="I254" i="10"/>
  <c r="F254" i="10"/>
  <c r="U253" i="10"/>
  <c r="T253" i="10"/>
  <c r="O253" i="10"/>
  <c r="M253" i="10"/>
  <c r="L253" i="10"/>
  <c r="I253" i="10"/>
  <c r="F253" i="10"/>
  <c r="U252" i="10"/>
  <c r="T252" i="10"/>
  <c r="O252" i="10"/>
  <c r="M252" i="10"/>
  <c r="L252" i="10"/>
  <c r="I252" i="10"/>
  <c r="F252" i="10"/>
  <c r="U251" i="10"/>
  <c r="T251" i="10"/>
  <c r="O251" i="10"/>
  <c r="M251" i="10"/>
  <c r="L251" i="10"/>
  <c r="I251" i="10"/>
  <c r="F251" i="10"/>
  <c r="U250" i="10"/>
  <c r="T250" i="10"/>
  <c r="O250" i="10"/>
  <c r="M250" i="10"/>
  <c r="L250" i="10"/>
  <c r="I250" i="10"/>
  <c r="F250" i="10"/>
  <c r="U249" i="10"/>
  <c r="T249" i="10"/>
  <c r="O249" i="10"/>
  <c r="M249" i="10"/>
  <c r="L249" i="10"/>
  <c r="I249" i="10"/>
  <c r="F249" i="10"/>
  <c r="U248" i="10"/>
  <c r="T248" i="10"/>
  <c r="O248" i="10"/>
  <c r="M248" i="10"/>
  <c r="L248" i="10"/>
  <c r="I248" i="10"/>
  <c r="F248" i="10"/>
  <c r="U247" i="10"/>
  <c r="T247" i="10"/>
  <c r="O247" i="10"/>
  <c r="M247" i="10"/>
  <c r="L247" i="10"/>
  <c r="I247" i="10"/>
  <c r="F247" i="10"/>
  <c r="U246" i="10"/>
  <c r="T246" i="10"/>
  <c r="O246" i="10"/>
  <c r="M246" i="10"/>
  <c r="L246" i="10"/>
  <c r="I246" i="10"/>
  <c r="F246" i="10"/>
  <c r="U245" i="10"/>
  <c r="T245" i="10"/>
  <c r="O245" i="10"/>
  <c r="M245" i="10"/>
  <c r="L245" i="10"/>
  <c r="I245" i="10"/>
  <c r="F245" i="10"/>
  <c r="U244" i="10"/>
  <c r="T244" i="10"/>
  <c r="O244" i="10"/>
  <c r="M244" i="10"/>
  <c r="L244" i="10"/>
  <c r="I244" i="10"/>
  <c r="F244" i="10"/>
  <c r="U243" i="10"/>
  <c r="T243" i="10"/>
  <c r="O243" i="10"/>
  <c r="M243" i="10"/>
  <c r="L243" i="10"/>
  <c r="I243" i="10"/>
  <c r="F243" i="10"/>
  <c r="U242" i="10"/>
  <c r="T242" i="10"/>
  <c r="O242" i="10"/>
  <c r="M242" i="10"/>
  <c r="L242" i="10"/>
  <c r="I242" i="10"/>
  <c r="F242" i="10"/>
  <c r="U241" i="10"/>
  <c r="T241" i="10"/>
  <c r="O241" i="10"/>
  <c r="M241" i="10"/>
  <c r="L241" i="10"/>
  <c r="I241" i="10"/>
  <c r="F241" i="10"/>
  <c r="U240" i="10"/>
  <c r="T240" i="10"/>
  <c r="O240" i="10"/>
  <c r="M240" i="10"/>
  <c r="L240" i="10"/>
  <c r="I240" i="10"/>
  <c r="F240" i="10"/>
  <c r="U239" i="10"/>
  <c r="T239" i="10"/>
  <c r="O239" i="10"/>
  <c r="M239" i="10"/>
  <c r="L239" i="10"/>
  <c r="I239" i="10"/>
  <c r="F239" i="10"/>
  <c r="U238" i="10"/>
  <c r="T238" i="10"/>
  <c r="O238" i="10"/>
  <c r="M238" i="10"/>
  <c r="L238" i="10"/>
  <c r="I238" i="10"/>
  <c r="F238" i="10"/>
  <c r="U237" i="10"/>
  <c r="T237" i="10"/>
  <c r="O237" i="10"/>
  <c r="M237" i="10"/>
  <c r="L237" i="10"/>
  <c r="I237" i="10"/>
  <c r="F237" i="10"/>
  <c r="U236" i="10"/>
  <c r="T236" i="10"/>
  <c r="O236" i="10"/>
  <c r="M236" i="10"/>
  <c r="L236" i="10"/>
  <c r="I236" i="10"/>
  <c r="F236" i="10"/>
  <c r="U235" i="10"/>
  <c r="T235" i="10"/>
  <c r="O235" i="10"/>
  <c r="M235" i="10"/>
  <c r="L235" i="10"/>
  <c r="I235" i="10"/>
  <c r="F235" i="10"/>
  <c r="U234" i="10"/>
  <c r="T234" i="10"/>
  <c r="O234" i="10"/>
  <c r="M234" i="10"/>
  <c r="L234" i="10"/>
  <c r="I234" i="10"/>
  <c r="F234" i="10"/>
  <c r="U233" i="10"/>
  <c r="T233" i="10"/>
  <c r="O233" i="10"/>
  <c r="M233" i="10"/>
  <c r="L233" i="10"/>
  <c r="I233" i="10"/>
  <c r="F233" i="10"/>
  <c r="U232" i="10"/>
  <c r="T232" i="10"/>
  <c r="O232" i="10"/>
  <c r="M232" i="10"/>
  <c r="L232" i="10"/>
  <c r="I232" i="10"/>
  <c r="F232" i="10"/>
  <c r="U231" i="10"/>
  <c r="T231" i="10"/>
  <c r="O231" i="10"/>
  <c r="M231" i="10"/>
  <c r="L231" i="10"/>
  <c r="I231" i="10"/>
  <c r="F231" i="10"/>
  <c r="U230" i="10"/>
  <c r="T230" i="10"/>
  <c r="O230" i="10"/>
  <c r="M230" i="10"/>
  <c r="L230" i="10"/>
  <c r="I230" i="10"/>
  <c r="F230" i="10"/>
  <c r="U229" i="10"/>
  <c r="T229" i="10"/>
  <c r="O229" i="10"/>
  <c r="M229" i="10"/>
  <c r="L229" i="10"/>
  <c r="I229" i="10"/>
  <c r="F229" i="10"/>
  <c r="U228" i="10"/>
  <c r="T228" i="10"/>
  <c r="O228" i="10"/>
  <c r="M228" i="10"/>
  <c r="L228" i="10"/>
  <c r="I228" i="10"/>
  <c r="F228" i="10"/>
  <c r="U227" i="10"/>
  <c r="T227" i="10"/>
  <c r="O227" i="10"/>
  <c r="M227" i="10"/>
  <c r="L227" i="10"/>
  <c r="I227" i="10"/>
  <c r="F227" i="10"/>
  <c r="U226" i="10"/>
  <c r="T226" i="10"/>
  <c r="O226" i="10"/>
  <c r="M226" i="10"/>
  <c r="L226" i="10"/>
  <c r="I226" i="10"/>
  <c r="F226" i="10"/>
  <c r="U225" i="10"/>
  <c r="T225" i="10"/>
  <c r="O225" i="10"/>
  <c r="M225" i="10"/>
  <c r="L225" i="10"/>
  <c r="I225" i="10"/>
  <c r="F225" i="10"/>
  <c r="U224" i="10"/>
  <c r="T224" i="10"/>
  <c r="O224" i="10"/>
  <c r="M224" i="10"/>
  <c r="L224" i="10"/>
  <c r="I224" i="10"/>
  <c r="F224" i="10"/>
  <c r="U223" i="10"/>
  <c r="T223" i="10"/>
  <c r="O223" i="10"/>
  <c r="M223" i="10"/>
  <c r="L223" i="10"/>
  <c r="I223" i="10"/>
  <c r="F223" i="10"/>
  <c r="U222" i="10"/>
  <c r="T222" i="10"/>
  <c r="O222" i="10"/>
  <c r="M222" i="10"/>
  <c r="L222" i="10"/>
  <c r="I222" i="10"/>
  <c r="F222" i="10"/>
  <c r="U221" i="10"/>
  <c r="T221" i="10"/>
  <c r="O221" i="10"/>
  <c r="M221" i="10"/>
  <c r="L221" i="10"/>
  <c r="I221" i="10"/>
  <c r="F221" i="10"/>
  <c r="U220" i="10"/>
  <c r="T220" i="10"/>
  <c r="O220" i="10"/>
  <c r="M220" i="10"/>
  <c r="L220" i="10"/>
  <c r="I220" i="10"/>
  <c r="F220" i="10"/>
  <c r="U219" i="10"/>
  <c r="T219" i="10"/>
  <c r="O219" i="10"/>
  <c r="M219" i="10"/>
  <c r="L219" i="10"/>
  <c r="I219" i="10"/>
  <c r="F219" i="10"/>
  <c r="U218" i="10"/>
  <c r="T218" i="10"/>
  <c r="O218" i="10"/>
  <c r="M218" i="10"/>
  <c r="L218" i="10"/>
  <c r="I218" i="10"/>
  <c r="F218" i="10"/>
  <c r="U217" i="10"/>
  <c r="T217" i="10"/>
  <c r="O217" i="10"/>
  <c r="M217" i="10"/>
  <c r="L217" i="10"/>
  <c r="I217" i="10"/>
  <c r="F217" i="10"/>
  <c r="U216" i="10"/>
  <c r="T216" i="10"/>
  <c r="O216" i="10"/>
  <c r="M216" i="10"/>
  <c r="L216" i="10"/>
  <c r="I216" i="10"/>
  <c r="F216" i="10"/>
  <c r="U215" i="10"/>
  <c r="T215" i="10"/>
  <c r="O215" i="10"/>
  <c r="M215" i="10"/>
  <c r="L215" i="10"/>
  <c r="I215" i="10"/>
  <c r="F215" i="10"/>
  <c r="U214" i="10"/>
  <c r="T214" i="10"/>
  <c r="O214" i="10"/>
  <c r="M214" i="10"/>
  <c r="L214" i="10"/>
  <c r="I214" i="10"/>
  <c r="F214" i="10"/>
  <c r="U213" i="10"/>
  <c r="T213" i="10"/>
  <c r="O213" i="10"/>
  <c r="M213" i="10"/>
  <c r="L213" i="10"/>
  <c r="I213" i="10"/>
  <c r="F213" i="10"/>
  <c r="U212" i="10"/>
  <c r="T212" i="10"/>
  <c r="O212" i="10"/>
  <c r="M212" i="10"/>
  <c r="L212" i="10"/>
  <c r="I212" i="10"/>
  <c r="F212" i="10"/>
  <c r="U211" i="10"/>
  <c r="T211" i="10"/>
  <c r="O211" i="10"/>
  <c r="M211" i="10"/>
  <c r="L211" i="10"/>
  <c r="I211" i="10"/>
  <c r="F211" i="10"/>
  <c r="U210" i="10"/>
  <c r="T210" i="10"/>
  <c r="O210" i="10"/>
  <c r="M210" i="10"/>
  <c r="L210" i="10"/>
  <c r="I210" i="10"/>
  <c r="F210" i="10"/>
  <c r="U209" i="10"/>
  <c r="T209" i="10"/>
  <c r="O209" i="10"/>
  <c r="M209" i="10"/>
  <c r="L209" i="10"/>
  <c r="I209" i="10"/>
  <c r="F209" i="10"/>
  <c r="U208" i="10"/>
  <c r="T208" i="10"/>
  <c r="O208" i="10"/>
  <c r="M208" i="10"/>
  <c r="L208" i="10"/>
  <c r="I208" i="10"/>
  <c r="F208" i="10"/>
  <c r="U207" i="10"/>
  <c r="T207" i="10"/>
  <c r="O207" i="10"/>
  <c r="M207" i="10"/>
  <c r="L207" i="10"/>
  <c r="I207" i="10"/>
  <c r="F207" i="10"/>
  <c r="U206" i="10"/>
  <c r="T206" i="10"/>
  <c r="O206" i="10"/>
  <c r="M206" i="10"/>
  <c r="L206" i="10"/>
  <c r="I206" i="10"/>
  <c r="F206" i="10"/>
  <c r="U205" i="10"/>
  <c r="T205" i="10"/>
  <c r="O205" i="10"/>
  <c r="M205" i="10"/>
  <c r="L205" i="10"/>
  <c r="I205" i="10"/>
  <c r="F205" i="10"/>
  <c r="U204" i="10"/>
  <c r="T204" i="10"/>
  <c r="O204" i="10"/>
  <c r="M204" i="10"/>
  <c r="L204" i="10"/>
  <c r="I204" i="10"/>
  <c r="F204" i="10"/>
  <c r="U203" i="10"/>
  <c r="T203" i="10"/>
  <c r="O203" i="10"/>
  <c r="M203" i="10"/>
  <c r="L203" i="10"/>
  <c r="I203" i="10"/>
  <c r="F203" i="10"/>
  <c r="U202" i="10"/>
  <c r="T202" i="10"/>
  <c r="O202" i="10"/>
  <c r="M202" i="10"/>
  <c r="L202" i="10"/>
  <c r="I202" i="10"/>
  <c r="F202" i="10"/>
  <c r="U201" i="10"/>
  <c r="T201" i="10"/>
  <c r="O201" i="10"/>
  <c r="M201" i="10"/>
  <c r="L201" i="10"/>
  <c r="I201" i="10"/>
  <c r="F201" i="10"/>
  <c r="U200" i="10"/>
  <c r="T200" i="10"/>
  <c r="O200" i="10"/>
  <c r="M200" i="10"/>
  <c r="L200" i="10"/>
  <c r="I200" i="10"/>
  <c r="F200" i="10"/>
  <c r="U199" i="10"/>
  <c r="T199" i="10"/>
  <c r="O199" i="10"/>
  <c r="M199" i="10"/>
  <c r="L199" i="10"/>
  <c r="I199" i="10"/>
  <c r="F199" i="10"/>
  <c r="U198" i="10"/>
  <c r="T198" i="10"/>
  <c r="O198" i="10"/>
  <c r="M198" i="10"/>
  <c r="L198" i="10"/>
  <c r="I198" i="10"/>
  <c r="F198" i="10"/>
  <c r="U197" i="10"/>
  <c r="T197" i="10"/>
  <c r="O197" i="10"/>
  <c r="M197" i="10"/>
  <c r="L197" i="10"/>
  <c r="I197" i="10"/>
  <c r="F197" i="10"/>
  <c r="U196" i="10"/>
  <c r="T196" i="10"/>
  <c r="O196" i="10"/>
  <c r="M196" i="10"/>
  <c r="L196" i="10"/>
  <c r="I196" i="10"/>
  <c r="F196" i="10"/>
  <c r="U195" i="10"/>
  <c r="T195" i="10"/>
  <c r="O195" i="10"/>
  <c r="M195" i="10"/>
  <c r="L195" i="10"/>
  <c r="I195" i="10"/>
  <c r="F195" i="10"/>
  <c r="U194" i="10"/>
  <c r="T194" i="10"/>
  <c r="O194" i="10"/>
  <c r="M194" i="10"/>
  <c r="L194" i="10"/>
  <c r="I194" i="10"/>
  <c r="F194" i="10"/>
  <c r="U193" i="10"/>
  <c r="T193" i="10"/>
  <c r="O193" i="10"/>
  <c r="M193" i="10"/>
  <c r="L193" i="10"/>
  <c r="I193" i="10"/>
  <c r="F193" i="10"/>
  <c r="U192" i="10"/>
  <c r="T192" i="10"/>
  <c r="O192" i="10"/>
  <c r="M192" i="10"/>
  <c r="L192" i="10"/>
  <c r="I192" i="10"/>
  <c r="F192" i="10"/>
  <c r="U191" i="10"/>
  <c r="T191" i="10"/>
  <c r="O191" i="10"/>
  <c r="M191" i="10"/>
  <c r="L191" i="10"/>
  <c r="I191" i="10"/>
  <c r="F191" i="10"/>
  <c r="U190" i="10"/>
  <c r="T190" i="10"/>
  <c r="O190" i="10"/>
  <c r="M190" i="10"/>
  <c r="L190" i="10"/>
  <c r="I190" i="10"/>
  <c r="F190" i="10"/>
  <c r="U189" i="10"/>
  <c r="T189" i="10"/>
  <c r="O189" i="10"/>
  <c r="M189" i="10"/>
  <c r="L189" i="10"/>
  <c r="I189" i="10"/>
  <c r="F189" i="10"/>
  <c r="U188" i="10"/>
  <c r="T188" i="10"/>
  <c r="O188" i="10"/>
  <c r="M188" i="10"/>
  <c r="L188" i="10"/>
  <c r="I188" i="10"/>
  <c r="F188" i="10"/>
  <c r="U187" i="10"/>
  <c r="T187" i="10"/>
  <c r="O187" i="10"/>
  <c r="M187" i="10"/>
  <c r="L187" i="10"/>
  <c r="I187" i="10"/>
  <c r="F187" i="10"/>
  <c r="U186" i="10"/>
  <c r="T186" i="10"/>
  <c r="O186" i="10"/>
  <c r="M186" i="10"/>
  <c r="L186" i="10"/>
  <c r="I186" i="10"/>
  <c r="F186" i="10"/>
  <c r="U185" i="10"/>
  <c r="T185" i="10"/>
  <c r="O185" i="10"/>
  <c r="M185" i="10"/>
  <c r="L185" i="10"/>
  <c r="I185" i="10"/>
  <c r="F185" i="10"/>
  <c r="U184" i="10"/>
  <c r="T184" i="10"/>
  <c r="O184" i="10"/>
  <c r="M184" i="10"/>
  <c r="L184" i="10"/>
  <c r="I184" i="10"/>
  <c r="F184" i="10"/>
  <c r="U183" i="10"/>
  <c r="T183" i="10"/>
  <c r="O183" i="10"/>
  <c r="M183" i="10"/>
  <c r="L183" i="10"/>
  <c r="I183" i="10"/>
  <c r="F183" i="10"/>
  <c r="U182" i="10"/>
  <c r="T182" i="10"/>
  <c r="O182" i="10"/>
  <c r="M182" i="10"/>
  <c r="L182" i="10"/>
  <c r="I182" i="10"/>
  <c r="F182" i="10"/>
  <c r="U181" i="10"/>
  <c r="T181" i="10"/>
  <c r="O181" i="10"/>
  <c r="M181" i="10"/>
  <c r="L181" i="10"/>
  <c r="I181" i="10"/>
  <c r="F181" i="10"/>
  <c r="U180" i="10"/>
  <c r="T180" i="10"/>
  <c r="O180" i="10"/>
  <c r="M180" i="10"/>
  <c r="L180" i="10"/>
  <c r="I180" i="10"/>
  <c r="F180" i="10"/>
  <c r="U179" i="10"/>
  <c r="T179" i="10"/>
  <c r="O179" i="10"/>
  <c r="M179" i="10"/>
  <c r="L179" i="10"/>
  <c r="I179" i="10"/>
  <c r="F179" i="10"/>
  <c r="U178" i="10"/>
  <c r="T178" i="10"/>
  <c r="O178" i="10"/>
  <c r="M178" i="10"/>
  <c r="L178" i="10"/>
  <c r="I178" i="10"/>
  <c r="F178" i="10"/>
  <c r="U177" i="10"/>
  <c r="T177" i="10"/>
  <c r="O177" i="10"/>
  <c r="M177" i="10"/>
  <c r="L177" i="10"/>
  <c r="I177" i="10"/>
  <c r="F177" i="10"/>
  <c r="U176" i="10"/>
  <c r="T176" i="10"/>
  <c r="O176" i="10"/>
  <c r="M176" i="10"/>
  <c r="L176" i="10"/>
  <c r="I176" i="10"/>
  <c r="F176" i="10"/>
  <c r="U175" i="10"/>
  <c r="T175" i="10"/>
  <c r="O175" i="10"/>
  <c r="M175" i="10"/>
  <c r="L175" i="10"/>
  <c r="I175" i="10"/>
  <c r="F175" i="10"/>
  <c r="U174" i="10"/>
  <c r="T174" i="10"/>
  <c r="O174" i="10"/>
  <c r="M174" i="10"/>
  <c r="L174" i="10"/>
  <c r="I174" i="10"/>
  <c r="F174" i="10"/>
  <c r="U173" i="10"/>
  <c r="T173" i="10"/>
  <c r="O173" i="10"/>
  <c r="M173" i="10"/>
  <c r="L173" i="10"/>
  <c r="I173" i="10"/>
  <c r="F173" i="10"/>
  <c r="U172" i="10"/>
  <c r="T172" i="10"/>
  <c r="O172" i="10"/>
  <c r="M172" i="10"/>
  <c r="L172" i="10"/>
  <c r="I172" i="10"/>
  <c r="F172" i="10"/>
  <c r="U171" i="10"/>
  <c r="T171" i="10"/>
  <c r="O171" i="10"/>
  <c r="M171" i="10"/>
  <c r="L171" i="10"/>
  <c r="I171" i="10"/>
  <c r="F171" i="10"/>
  <c r="U170" i="10"/>
  <c r="T170" i="10"/>
  <c r="O170" i="10"/>
  <c r="M170" i="10"/>
  <c r="L170" i="10"/>
  <c r="I170" i="10"/>
  <c r="F170" i="10"/>
  <c r="U169" i="10"/>
  <c r="T169" i="10"/>
  <c r="O169" i="10"/>
  <c r="M169" i="10"/>
  <c r="L169" i="10"/>
  <c r="I169" i="10"/>
  <c r="F169" i="10"/>
  <c r="U168" i="10"/>
  <c r="T168" i="10"/>
  <c r="O168" i="10"/>
  <c r="M168" i="10"/>
  <c r="L168" i="10"/>
  <c r="I168" i="10"/>
  <c r="F168" i="10"/>
  <c r="U167" i="10"/>
  <c r="T167" i="10"/>
  <c r="O167" i="10"/>
  <c r="M167" i="10"/>
  <c r="L167" i="10"/>
  <c r="I167" i="10"/>
  <c r="F167" i="10"/>
  <c r="U166" i="10"/>
  <c r="T166" i="10"/>
  <c r="O166" i="10"/>
  <c r="M166" i="10"/>
  <c r="L166" i="10"/>
  <c r="I166" i="10"/>
  <c r="F166" i="10"/>
  <c r="U165" i="10"/>
  <c r="T165" i="10"/>
  <c r="O165" i="10"/>
  <c r="M165" i="10"/>
  <c r="L165" i="10"/>
  <c r="I165" i="10"/>
  <c r="F165" i="10"/>
  <c r="U164" i="10"/>
  <c r="T164" i="10"/>
  <c r="O164" i="10"/>
  <c r="M164" i="10"/>
  <c r="L164" i="10"/>
  <c r="I164" i="10"/>
  <c r="F164" i="10"/>
  <c r="U163" i="10"/>
  <c r="T163" i="10"/>
  <c r="O163" i="10"/>
  <c r="M163" i="10"/>
  <c r="L163" i="10"/>
  <c r="I163" i="10"/>
  <c r="F163" i="10"/>
  <c r="U162" i="10"/>
  <c r="T162" i="10"/>
  <c r="O162" i="10"/>
  <c r="M162" i="10"/>
  <c r="L162" i="10"/>
  <c r="I162" i="10"/>
  <c r="F162" i="10"/>
  <c r="U161" i="10"/>
  <c r="T161" i="10"/>
  <c r="O161" i="10"/>
  <c r="M161" i="10"/>
  <c r="L161" i="10"/>
  <c r="I161" i="10"/>
  <c r="F161" i="10"/>
  <c r="U160" i="10"/>
  <c r="T160" i="10"/>
  <c r="O160" i="10"/>
  <c r="M160" i="10"/>
  <c r="L160" i="10"/>
  <c r="I160" i="10"/>
  <c r="F160" i="10"/>
  <c r="U159" i="10"/>
  <c r="T159" i="10"/>
  <c r="O159" i="10"/>
  <c r="M159" i="10"/>
  <c r="L159" i="10"/>
  <c r="I159" i="10"/>
  <c r="F159" i="10"/>
  <c r="U158" i="10"/>
  <c r="T158" i="10"/>
  <c r="O158" i="10"/>
  <c r="M158" i="10"/>
  <c r="L158" i="10"/>
  <c r="I158" i="10"/>
  <c r="F158" i="10"/>
  <c r="U157" i="10"/>
  <c r="T157" i="10"/>
  <c r="O157" i="10"/>
  <c r="M157" i="10"/>
  <c r="L157" i="10"/>
  <c r="I157" i="10"/>
  <c r="F157" i="10"/>
  <c r="U156" i="10"/>
  <c r="T156" i="10"/>
  <c r="O156" i="10"/>
  <c r="M156" i="10"/>
  <c r="L156" i="10"/>
  <c r="I156" i="10"/>
  <c r="F156" i="10"/>
  <c r="U155" i="10"/>
  <c r="T155" i="10"/>
  <c r="O155" i="10"/>
  <c r="M155" i="10"/>
  <c r="L155" i="10"/>
  <c r="I155" i="10"/>
  <c r="F155" i="10"/>
  <c r="U154" i="10"/>
  <c r="T154" i="10"/>
  <c r="O154" i="10"/>
  <c r="M154" i="10"/>
  <c r="L154" i="10"/>
  <c r="I154" i="10"/>
  <c r="F154" i="10"/>
  <c r="U153" i="10"/>
  <c r="T153" i="10"/>
  <c r="O153" i="10"/>
  <c r="M153" i="10"/>
  <c r="L153" i="10"/>
  <c r="I153" i="10"/>
  <c r="F153" i="10"/>
  <c r="U152" i="10"/>
  <c r="T152" i="10"/>
  <c r="O152" i="10"/>
  <c r="M152" i="10"/>
  <c r="L152" i="10"/>
  <c r="I152" i="10"/>
  <c r="F152" i="10"/>
  <c r="U151" i="10"/>
  <c r="T151" i="10"/>
  <c r="O151" i="10"/>
  <c r="M151" i="10"/>
  <c r="L151" i="10"/>
  <c r="I151" i="10"/>
  <c r="F151" i="10"/>
  <c r="U150" i="10"/>
  <c r="T150" i="10"/>
  <c r="O150" i="10"/>
  <c r="M150" i="10"/>
  <c r="L150" i="10"/>
  <c r="I150" i="10"/>
  <c r="F150" i="10"/>
  <c r="U149" i="10"/>
  <c r="T149" i="10"/>
  <c r="O149" i="10"/>
  <c r="M149" i="10"/>
  <c r="L149" i="10"/>
  <c r="I149" i="10"/>
  <c r="F149" i="10"/>
  <c r="U148" i="10"/>
  <c r="T148" i="10"/>
  <c r="O148" i="10"/>
  <c r="M148" i="10"/>
  <c r="L148" i="10"/>
  <c r="I148" i="10"/>
  <c r="F148" i="10"/>
  <c r="U147" i="10"/>
  <c r="T147" i="10"/>
  <c r="O147" i="10"/>
  <c r="M147" i="10"/>
  <c r="L147" i="10"/>
  <c r="I147" i="10"/>
  <c r="F147" i="10"/>
  <c r="U146" i="10"/>
  <c r="T146" i="10"/>
  <c r="O146" i="10"/>
  <c r="M146" i="10"/>
  <c r="L146" i="10"/>
  <c r="I146" i="10"/>
  <c r="F146" i="10"/>
  <c r="U145" i="10"/>
  <c r="T145" i="10"/>
  <c r="O145" i="10"/>
  <c r="M145" i="10"/>
  <c r="L145" i="10"/>
  <c r="I145" i="10"/>
  <c r="F145" i="10"/>
  <c r="U144" i="10"/>
  <c r="T144" i="10"/>
  <c r="O144" i="10"/>
  <c r="M144" i="10"/>
  <c r="L144" i="10"/>
  <c r="I144" i="10"/>
  <c r="F144" i="10"/>
  <c r="U143" i="10"/>
  <c r="T143" i="10"/>
  <c r="O143" i="10"/>
  <c r="M143" i="10"/>
  <c r="L143" i="10"/>
  <c r="I143" i="10"/>
  <c r="F143" i="10"/>
  <c r="U142" i="10"/>
  <c r="T142" i="10"/>
  <c r="O142" i="10"/>
  <c r="M142" i="10"/>
  <c r="L142" i="10"/>
  <c r="I142" i="10"/>
  <c r="F142" i="10"/>
  <c r="U141" i="10"/>
  <c r="T141" i="10"/>
  <c r="O141" i="10"/>
  <c r="M141" i="10"/>
  <c r="L141" i="10"/>
  <c r="I141" i="10"/>
  <c r="F141" i="10"/>
  <c r="U140" i="10"/>
  <c r="T140" i="10"/>
  <c r="O140" i="10"/>
  <c r="M140" i="10"/>
  <c r="L140" i="10"/>
  <c r="I140" i="10"/>
  <c r="F140" i="10"/>
  <c r="U139" i="10"/>
  <c r="T139" i="10"/>
  <c r="O139" i="10"/>
  <c r="M139" i="10"/>
  <c r="L139" i="10"/>
  <c r="I139" i="10"/>
  <c r="F139" i="10"/>
  <c r="U138" i="10"/>
  <c r="T138" i="10"/>
  <c r="O138" i="10"/>
  <c r="M138" i="10"/>
  <c r="L138" i="10"/>
  <c r="I138" i="10"/>
  <c r="F138" i="10"/>
  <c r="U137" i="10"/>
  <c r="T137" i="10"/>
  <c r="O137" i="10"/>
  <c r="M137" i="10"/>
  <c r="L137" i="10"/>
  <c r="I137" i="10"/>
  <c r="F137" i="10"/>
  <c r="U136" i="10"/>
  <c r="T136" i="10"/>
  <c r="O136" i="10"/>
  <c r="M136" i="10"/>
  <c r="L136" i="10"/>
  <c r="I136" i="10"/>
  <c r="F136" i="10"/>
  <c r="U135" i="10"/>
  <c r="T135" i="10"/>
  <c r="O135" i="10"/>
  <c r="M135" i="10"/>
  <c r="L135" i="10"/>
  <c r="I135" i="10"/>
  <c r="F135" i="10"/>
  <c r="U134" i="10"/>
  <c r="T134" i="10"/>
  <c r="O134" i="10"/>
  <c r="M134" i="10"/>
  <c r="L134" i="10"/>
  <c r="I134" i="10"/>
  <c r="F134" i="10"/>
  <c r="U133" i="10"/>
  <c r="T133" i="10"/>
  <c r="O133" i="10"/>
  <c r="M133" i="10"/>
  <c r="L133" i="10"/>
  <c r="I133" i="10"/>
  <c r="F133" i="10"/>
  <c r="U132" i="10"/>
  <c r="T132" i="10"/>
  <c r="O132" i="10"/>
  <c r="M132" i="10"/>
  <c r="L132" i="10"/>
  <c r="I132" i="10"/>
  <c r="F132" i="10"/>
  <c r="U131" i="10"/>
  <c r="T131" i="10"/>
  <c r="O131" i="10"/>
  <c r="M131" i="10"/>
  <c r="L131" i="10"/>
  <c r="I131" i="10"/>
  <c r="F131" i="10"/>
  <c r="U130" i="10"/>
  <c r="T130" i="10"/>
  <c r="O130" i="10"/>
  <c r="M130" i="10"/>
  <c r="L130" i="10"/>
  <c r="I130" i="10"/>
  <c r="F130" i="10"/>
  <c r="U129" i="10"/>
  <c r="T129" i="10"/>
  <c r="O129" i="10"/>
  <c r="M129" i="10"/>
  <c r="L129" i="10"/>
  <c r="I129" i="10"/>
  <c r="F129" i="10"/>
  <c r="U128" i="10"/>
  <c r="T128" i="10"/>
  <c r="O128" i="10"/>
  <c r="M128" i="10"/>
  <c r="L128" i="10"/>
  <c r="I128" i="10"/>
  <c r="F128" i="10"/>
  <c r="U127" i="10"/>
  <c r="T127" i="10"/>
  <c r="O127" i="10"/>
  <c r="M127" i="10"/>
  <c r="L127" i="10"/>
  <c r="I127" i="10"/>
  <c r="F127" i="10"/>
  <c r="U126" i="10"/>
  <c r="T126" i="10"/>
  <c r="O126" i="10"/>
  <c r="M126" i="10"/>
  <c r="L126" i="10"/>
  <c r="I126" i="10"/>
  <c r="F126" i="10"/>
  <c r="U125" i="10"/>
  <c r="T125" i="10"/>
  <c r="O125" i="10"/>
  <c r="M125" i="10"/>
  <c r="L125" i="10"/>
  <c r="I125" i="10"/>
  <c r="F125" i="10"/>
  <c r="U124" i="10"/>
  <c r="T124" i="10"/>
  <c r="O124" i="10"/>
  <c r="M124" i="10"/>
  <c r="L124" i="10"/>
  <c r="I124" i="10"/>
  <c r="F124" i="10"/>
  <c r="U123" i="10"/>
  <c r="T123" i="10"/>
  <c r="O123" i="10"/>
  <c r="M123" i="10"/>
  <c r="L123" i="10"/>
  <c r="I123" i="10"/>
  <c r="F123" i="10"/>
  <c r="U122" i="10"/>
  <c r="T122" i="10"/>
  <c r="O122" i="10"/>
  <c r="M122" i="10"/>
  <c r="L122" i="10"/>
  <c r="I122" i="10"/>
  <c r="F122" i="10"/>
  <c r="U121" i="10"/>
  <c r="T121" i="10"/>
  <c r="O121" i="10"/>
  <c r="M121" i="10"/>
  <c r="L121" i="10"/>
  <c r="I121" i="10"/>
  <c r="F121" i="10"/>
  <c r="U120" i="10"/>
  <c r="T120" i="10"/>
  <c r="O120" i="10"/>
  <c r="M120" i="10"/>
  <c r="L120" i="10"/>
  <c r="I120" i="10"/>
  <c r="F120" i="10"/>
  <c r="U119" i="10"/>
  <c r="T119" i="10"/>
  <c r="O119" i="10"/>
  <c r="M119" i="10"/>
  <c r="L119" i="10"/>
  <c r="I119" i="10"/>
  <c r="F119" i="10"/>
  <c r="U118" i="10"/>
  <c r="T118" i="10"/>
  <c r="O118" i="10"/>
  <c r="M118" i="10"/>
  <c r="L118" i="10"/>
  <c r="I118" i="10"/>
  <c r="F118" i="10"/>
  <c r="U117" i="10"/>
  <c r="T117" i="10"/>
  <c r="O117" i="10"/>
  <c r="M117" i="10"/>
  <c r="L117" i="10"/>
  <c r="I117" i="10"/>
  <c r="F117" i="10"/>
  <c r="U116" i="10"/>
  <c r="T116" i="10"/>
  <c r="O116" i="10"/>
  <c r="M116" i="10"/>
  <c r="L116" i="10"/>
  <c r="I116" i="10"/>
  <c r="F116" i="10"/>
  <c r="U115" i="10"/>
  <c r="T115" i="10"/>
  <c r="O115" i="10"/>
  <c r="M115" i="10"/>
  <c r="L115" i="10"/>
  <c r="I115" i="10"/>
  <c r="F115" i="10"/>
  <c r="U114" i="10"/>
  <c r="T114" i="10"/>
  <c r="O114" i="10"/>
  <c r="M114" i="10"/>
  <c r="L114" i="10"/>
  <c r="I114" i="10"/>
  <c r="F114" i="10"/>
  <c r="U113" i="10"/>
  <c r="T113" i="10"/>
  <c r="O113" i="10"/>
  <c r="M113" i="10"/>
  <c r="L113" i="10"/>
  <c r="I113" i="10"/>
  <c r="F113" i="10"/>
  <c r="U112" i="10"/>
  <c r="T112" i="10"/>
  <c r="O112" i="10"/>
  <c r="M112" i="10"/>
  <c r="L112" i="10"/>
  <c r="I112" i="10"/>
  <c r="F112" i="10"/>
  <c r="U111" i="10"/>
  <c r="T111" i="10"/>
  <c r="O111" i="10"/>
  <c r="M111" i="10"/>
  <c r="L111" i="10"/>
  <c r="I111" i="10"/>
  <c r="F111" i="10"/>
  <c r="U110" i="10"/>
  <c r="T110" i="10"/>
  <c r="O110" i="10"/>
  <c r="M110" i="10"/>
  <c r="L110" i="10"/>
  <c r="I110" i="10"/>
  <c r="F110" i="10"/>
  <c r="U109" i="10"/>
  <c r="T109" i="10"/>
  <c r="O109" i="10"/>
  <c r="M109" i="10"/>
  <c r="L109" i="10"/>
  <c r="I109" i="10"/>
  <c r="F109" i="10"/>
  <c r="U108" i="10"/>
  <c r="T108" i="10"/>
  <c r="O108" i="10"/>
  <c r="M108" i="10"/>
  <c r="L108" i="10"/>
  <c r="I108" i="10"/>
  <c r="F108" i="10"/>
  <c r="U107" i="10"/>
  <c r="T107" i="10"/>
  <c r="O107" i="10"/>
  <c r="M107" i="10"/>
  <c r="L107" i="10"/>
  <c r="I107" i="10"/>
  <c r="F107" i="10"/>
  <c r="U106" i="10"/>
  <c r="T106" i="10"/>
  <c r="O106" i="10"/>
  <c r="M106" i="10"/>
  <c r="L106" i="10"/>
  <c r="I106" i="10"/>
  <c r="F106" i="10"/>
  <c r="U105" i="10"/>
  <c r="T105" i="10"/>
  <c r="O105" i="10"/>
  <c r="M105" i="10"/>
  <c r="L105" i="10"/>
  <c r="I105" i="10"/>
  <c r="F105" i="10"/>
  <c r="U104" i="10"/>
  <c r="T104" i="10"/>
  <c r="O104" i="10"/>
  <c r="M104" i="10"/>
  <c r="L104" i="10"/>
  <c r="I104" i="10"/>
  <c r="F104" i="10"/>
  <c r="U103" i="10"/>
  <c r="T103" i="10"/>
  <c r="O103" i="10"/>
  <c r="M103" i="10"/>
  <c r="L103" i="10"/>
  <c r="I103" i="10"/>
  <c r="F103" i="10"/>
  <c r="U102" i="10"/>
  <c r="T102" i="10"/>
  <c r="O102" i="10"/>
  <c r="M102" i="10"/>
  <c r="L102" i="10"/>
  <c r="I102" i="10"/>
  <c r="F102" i="10"/>
  <c r="U101" i="10"/>
  <c r="T101" i="10"/>
  <c r="O101" i="10"/>
  <c r="M101" i="10"/>
  <c r="L101" i="10"/>
  <c r="I101" i="10"/>
  <c r="F101" i="10"/>
  <c r="U100" i="10"/>
  <c r="T100" i="10"/>
  <c r="O100" i="10"/>
  <c r="M100" i="10"/>
  <c r="L100" i="10"/>
  <c r="I100" i="10"/>
  <c r="F100" i="10"/>
  <c r="U99" i="10"/>
  <c r="T99" i="10"/>
  <c r="O99" i="10"/>
  <c r="M99" i="10"/>
  <c r="L99" i="10"/>
  <c r="I99" i="10"/>
  <c r="F99" i="10"/>
  <c r="U98" i="10"/>
  <c r="T98" i="10"/>
  <c r="O98" i="10"/>
  <c r="M98" i="10"/>
  <c r="L98" i="10"/>
  <c r="I98" i="10"/>
  <c r="F98" i="10"/>
  <c r="U97" i="10"/>
  <c r="T97" i="10"/>
  <c r="O97" i="10"/>
  <c r="M97" i="10"/>
  <c r="L97" i="10"/>
  <c r="I97" i="10"/>
  <c r="F97" i="10"/>
  <c r="U96" i="10"/>
  <c r="T96" i="10"/>
  <c r="O96" i="10"/>
  <c r="M96" i="10"/>
  <c r="L96" i="10"/>
  <c r="I96" i="10"/>
  <c r="F96" i="10"/>
  <c r="U95" i="10"/>
  <c r="T95" i="10"/>
  <c r="O95" i="10"/>
  <c r="M95" i="10"/>
  <c r="L95" i="10"/>
  <c r="I95" i="10"/>
  <c r="F95" i="10"/>
  <c r="U94" i="10"/>
  <c r="T94" i="10"/>
  <c r="O94" i="10"/>
  <c r="M94" i="10"/>
  <c r="L94" i="10"/>
  <c r="I94" i="10"/>
  <c r="F94" i="10"/>
  <c r="U93" i="10"/>
  <c r="T93" i="10"/>
  <c r="O93" i="10"/>
  <c r="M93" i="10"/>
  <c r="L93" i="10"/>
  <c r="I93" i="10"/>
  <c r="F93" i="10"/>
  <c r="U92" i="10"/>
  <c r="T92" i="10"/>
  <c r="O92" i="10"/>
  <c r="M92" i="10"/>
  <c r="L92" i="10"/>
  <c r="I92" i="10"/>
  <c r="F92" i="10"/>
  <c r="U91" i="10"/>
  <c r="T91" i="10"/>
  <c r="O91" i="10"/>
  <c r="M91" i="10"/>
  <c r="L91" i="10"/>
  <c r="I91" i="10"/>
  <c r="F91" i="10"/>
  <c r="U90" i="10"/>
  <c r="T90" i="10"/>
  <c r="O90" i="10"/>
  <c r="M90" i="10"/>
  <c r="L90" i="10"/>
  <c r="I90" i="10"/>
  <c r="F90" i="10"/>
  <c r="U89" i="10"/>
  <c r="T89" i="10"/>
  <c r="O89" i="10"/>
  <c r="M89" i="10"/>
  <c r="L89" i="10"/>
  <c r="I89" i="10"/>
  <c r="F89" i="10"/>
  <c r="U88" i="10"/>
  <c r="T88" i="10"/>
  <c r="O88" i="10"/>
  <c r="M88" i="10"/>
  <c r="L88" i="10"/>
  <c r="I88" i="10"/>
  <c r="F88" i="10"/>
  <c r="U87" i="10"/>
  <c r="T87" i="10"/>
  <c r="O87" i="10"/>
  <c r="M87" i="10"/>
  <c r="L87" i="10"/>
  <c r="I87" i="10"/>
  <c r="F87" i="10"/>
  <c r="U86" i="10"/>
  <c r="T86" i="10"/>
  <c r="O86" i="10"/>
  <c r="M86" i="10"/>
  <c r="L86" i="10"/>
  <c r="I86" i="10"/>
  <c r="F86" i="10"/>
  <c r="U85" i="10"/>
  <c r="T85" i="10"/>
  <c r="O85" i="10"/>
  <c r="M85" i="10"/>
  <c r="L85" i="10"/>
  <c r="I85" i="10"/>
  <c r="F85" i="10"/>
  <c r="U84" i="10"/>
  <c r="T84" i="10"/>
  <c r="O84" i="10"/>
  <c r="M84" i="10"/>
  <c r="L84" i="10"/>
  <c r="I84" i="10"/>
  <c r="F84" i="10"/>
  <c r="U83" i="10"/>
  <c r="T83" i="10"/>
  <c r="O83" i="10"/>
  <c r="M83" i="10"/>
  <c r="L83" i="10"/>
  <c r="I83" i="10"/>
  <c r="F83" i="10"/>
  <c r="U82" i="10"/>
  <c r="T82" i="10"/>
  <c r="O82" i="10"/>
  <c r="M82" i="10"/>
  <c r="L82" i="10"/>
  <c r="I82" i="10"/>
  <c r="F82" i="10"/>
  <c r="U81" i="10"/>
  <c r="T81" i="10"/>
  <c r="O81" i="10"/>
  <c r="M81" i="10"/>
  <c r="L81" i="10"/>
  <c r="I81" i="10"/>
  <c r="F81" i="10"/>
  <c r="U80" i="10"/>
  <c r="T80" i="10"/>
  <c r="O80" i="10"/>
  <c r="M80" i="10"/>
  <c r="L80" i="10"/>
  <c r="I80" i="10"/>
  <c r="F80" i="10"/>
  <c r="U79" i="10"/>
  <c r="T79" i="10"/>
  <c r="O79" i="10"/>
  <c r="M79" i="10"/>
  <c r="L79" i="10"/>
  <c r="I79" i="10"/>
  <c r="F79" i="10"/>
  <c r="U78" i="10"/>
  <c r="T78" i="10"/>
  <c r="O78" i="10"/>
  <c r="M78" i="10"/>
  <c r="L78" i="10"/>
  <c r="I78" i="10"/>
  <c r="F78" i="10"/>
  <c r="U77" i="10"/>
  <c r="T77" i="10"/>
  <c r="O77" i="10"/>
  <c r="M77" i="10"/>
  <c r="L77" i="10"/>
  <c r="I77" i="10"/>
  <c r="F77" i="10"/>
  <c r="U76" i="10"/>
  <c r="T76" i="10"/>
  <c r="O76" i="10"/>
  <c r="M76" i="10"/>
  <c r="L76" i="10"/>
  <c r="I76" i="10"/>
  <c r="F76" i="10"/>
  <c r="U75" i="10"/>
  <c r="T75" i="10"/>
  <c r="O75" i="10"/>
  <c r="M75" i="10"/>
  <c r="L75" i="10"/>
  <c r="I75" i="10"/>
  <c r="F75" i="10"/>
  <c r="U74" i="10"/>
  <c r="T74" i="10"/>
  <c r="O74" i="10"/>
  <c r="M74" i="10"/>
  <c r="L74" i="10"/>
  <c r="I74" i="10"/>
  <c r="F74" i="10"/>
  <c r="U73" i="10"/>
  <c r="T73" i="10"/>
  <c r="O73" i="10"/>
  <c r="M73" i="10"/>
  <c r="L73" i="10"/>
  <c r="I73" i="10"/>
  <c r="F73" i="10"/>
  <c r="U72" i="10"/>
  <c r="T72" i="10"/>
  <c r="O72" i="10"/>
  <c r="M72" i="10"/>
  <c r="L72" i="10"/>
  <c r="I72" i="10"/>
  <c r="F72" i="10"/>
  <c r="U71" i="10"/>
  <c r="T71" i="10"/>
  <c r="O71" i="10"/>
  <c r="M71" i="10"/>
  <c r="L71" i="10"/>
  <c r="I71" i="10"/>
  <c r="F71" i="10"/>
  <c r="U70" i="10"/>
  <c r="T70" i="10"/>
  <c r="O70" i="10"/>
  <c r="M70" i="10"/>
  <c r="L70" i="10"/>
  <c r="I70" i="10"/>
  <c r="F70" i="10"/>
  <c r="U69" i="10"/>
  <c r="T69" i="10"/>
  <c r="O69" i="10"/>
  <c r="M69" i="10"/>
  <c r="L69" i="10"/>
  <c r="I69" i="10"/>
  <c r="F69" i="10"/>
  <c r="U68" i="10"/>
  <c r="T68" i="10"/>
  <c r="O68" i="10"/>
  <c r="M68" i="10"/>
  <c r="L68" i="10"/>
  <c r="I68" i="10"/>
  <c r="F68" i="10"/>
  <c r="U67" i="10"/>
  <c r="T67" i="10"/>
  <c r="O67" i="10"/>
  <c r="M67" i="10"/>
  <c r="L67" i="10"/>
  <c r="I67" i="10"/>
  <c r="F67" i="10"/>
  <c r="U66" i="10"/>
  <c r="T66" i="10"/>
  <c r="O66" i="10"/>
  <c r="M66" i="10"/>
  <c r="L66" i="10"/>
  <c r="I66" i="10"/>
  <c r="F66" i="10"/>
  <c r="U65" i="10"/>
  <c r="T65" i="10"/>
  <c r="O65" i="10"/>
  <c r="M65" i="10"/>
  <c r="L65" i="10"/>
  <c r="I65" i="10"/>
  <c r="F65" i="10"/>
  <c r="U64" i="10"/>
  <c r="T64" i="10"/>
  <c r="O64" i="10"/>
  <c r="M64" i="10"/>
  <c r="L64" i="10"/>
  <c r="I64" i="10"/>
  <c r="F64" i="10"/>
  <c r="U63" i="10"/>
  <c r="T63" i="10"/>
  <c r="O63" i="10"/>
  <c r="M63" i="10"/>
  <c r="L63" i="10"/>
  <c r="I63" i="10"/>
  <c r="F63" i="10"/>
  <c r="U62" i="10"/>
  <c r="T62" i="10"/>
  <c r="O62" i="10"/>
  <c r="M62" i="10"/>
  <c r="L62" i="10"/>
  <c r="I62" i="10"/>
  <c r="F62" i="10"/>
  <c r="U61" i="10"/>
  <c r="T61" i="10"/>
  <c r="O61" i="10"/>
  <c r="M61" i="10"/>
  <c r="L61" i="10"/>
  <c r="I61" i="10"/>
  <c r="F61" i="10"/>
  <c r="U60" i="10"/>
  <c r="T60" i="10"/>
  <c r="O60" i="10"/>
  <c r="M60" i="10"/>
  <c r="L60" i="10"/>
  <c r="I60" i="10"/>
  <c r="F60" i="10"/>
  <c r="U59" i="10"/>
  <c r="T59" i="10"/>
  <c r="O59" i="10"/>
  <c r="M59" i="10"/>
  <c r="L59" i="10"/>
  <c r="I59" i="10"/>
  <c r="F59" i="10"/>
  <c r="U58" i="10"/>
  <c r="T58" i="10"/>
  <c r="O58" i="10"/>
  <c r="M58" i="10"/>
  <c r="L58" i="10"/>
  <c r="I58" i="10"/>
  <c r="F58" i="10"/>
  <c r="U57" i="10"/>
  <c r="T57" i="10"/>
  <c r="O57" i="10"/>
  <c r="M57" i="10"/>
  <c r="L57" i="10"/>
  <c r="I57" i="10"/>
  <c r="F57" i="10"/>
  <c r="U56" i="10"/>
  <c r="T56" i="10"/>
  <c r="O56" i="10"/>
  <c r="M56" i="10"/>
  <c r="L56" i="10"/>
  <c r="I56" i="10"/>
  <c r="F56" i="10"/>
  <c r="U55" i="10"/>
  <c r="T55" i="10"/>
  <c r="O55" i="10"/>
  <c r="M55" i="10"/>
  <c r="L55" i="10"/>
  <c r="I55" i="10"/>
  <c r="F55" i="10"/>
  <c r="U54" i="10"/>
  <c r="T54" i="10"/>
  <c r="O54" i="10"/>
  <c r="M54" i="10"/>
  <c r="L54" i="10"/>
  <c r="I54" i="10"/>
  <c r="F54" i="10"/>
  <c r="U53" i="10"/>
  <c r="T53" i="10"/>
  <c r="O53" i="10"/>
  <c r="M53" i="10"/>
  <c r="L53" i="10"/>
  <c r="I53" i="10"/>
  <c r="F53" i="10"/>
  <c r="U52" i="10"/>
  <c r="T52" i="10"/>
  <c r="O52" i="10"/>
  <c r="M52" i="10"/>
  <c r="L52" i="10"/>
  <c r="I52" i="10"/>
  <c r="F52" i="10"/>
  <c r="U51" i="10"/>
  <c r="T51" i="10"/>
  <c r="O51" i="10"/>
  <c r="M51" i="10"/>
  <c r="L51" i="10"/>
  <c r="I51" i="10"/>
  <c r="F51" i="10"/>
  <c r="U50" i="10"/>
  <c r="T50" i="10"/>
  <c r="O50" i="10"/>
  <c r="M50" i="10"/>
  <c r="L50" i="10"/>
  <c r="I50" i="10"/>
  <c r="F50" i="10"/>
  <c r="U49" i="10"/>
  <c r="T49" i="10"/>
  <c r="O49" i="10"/>
  <c r="M49" i="10"/>
  <c r="L49" i="10"/>
  <c r="I49" i="10"/>
  <c r="F49" i="10"/>
  <c r="U48" i="10"/>
  <c r="T48" i="10"/>
  <c r="O48" i="10"/>
  <c r="M48" i="10"/>
  <c r="L48" i="10"/>
  <c r="I48" i="10"/>
  <c r="F48" i="10"/>
  <c r="U47" i="10"/>
  <c r="T47" i="10"/>
  <c r="O47" i="10"/>
  <c r="M47" i="10"/>
  <c r="L47" i="10"/>
  <c r="I47" i="10"/>
  <c r="F47" i="10"/>
  <c r="U46" i="10"/>
  <c r="T46" i="10"/>
  <c r="O46" i="10"/>
  <c r="M46" i="10"/>
  <c r="L46" i="10"/>
  <c r="I46" i="10"/>
  <c r="F46" i="10"/>
  <c r="U45" i="10"/>
  <c r="T45" i="10"/>
  <c r="O45" i="10"/>
  <c r="M45" i="10"/>
  <c r="L45" i="10"/>
  <c r="I45" i="10"/>
  <c r="F45" i="10"/>
  <c r="U44" i="10"/>
  <c r="T44" i="10"/>
  <c r="O44" i="10"/>
  <c r="M44" i="10"/>
  <c r="L44" i="10"/>
  <c r="I44" i="10"/>
  <c r="F44" i="10"/>
  <c r="U43" i="10"/>
  <c r="T43" i="10"/>
  <c r="O43" i="10"/>
  <c r="M43" i="10"/>
  <c r="L43" i="10"/>
  <c r="I43" i="10"/>
  <c r="F43" i="10"/>
  <c r="U42" i="10"/>
  <c r="T42" i="10"/>
  <c r="O42" i="10"/>
  <c r="M42" i="10"/>
  <c r="L42" i="10"/>
  <c r="I42" i="10"/>
  <c r="F42" i="10"/>
  <c r="U41" i="10"/>
  <c r="T41" i="10"/>
  <c r="O41" i="10"/>
  <c r="M41" i="10"/>
  <c r="L41" i="10"/>
  <c r="I41" i="10"/>
  <c r="F41" i="10"/>
  <c r="U40" i="10"/>
  <c r="T40" i="10"/>
  <c r="O40" i="10"/>
  <c r="M40" i="10"/>
  <c r="L40" i="10"/>
  <c r="I40" i="10"/>
  <c r="F40" i="10"/>
  <c r="U39" i="10"/>
  <c r="T39" i="10"/>
  <c r="O39" i="10"/>
  <c r="M39" i="10"/>
  <c r="L39" i="10"/>
  <c r="I39" i="10"/>
  <c r="F39" i="10"/>
  <c r="U38" i="10"/>
  <c r="T38" i="10"/>
  <c r="O38" i="10"/>
  <c r="M38" i="10"/>
  <c r="L38" i="10"/>
  <c r="I38" i="10"/>
  <c r="F38" i="10"/>
  <c r="U37" i="10"/>
  <c r="T37" i="10"/>
  <c r="O37" i="10"/>
  <c r="M37" i="10"/>
  <c r="L37" i="10"/>
  <c r="I37" i="10"/>
  <c r="F37" i="10"/>
  <c r="U36" i="10"/>
  <c r="T36" i="10"/>
  <c r="O36" i="10"/>
  <c r="M36" i="10"/>
  <c r="L36" i="10"/>
  <c r="I36" i="10"/>
  <c r="F36" i="10"/>
  <c r="U35" i="10"/>
  <c r="T35" i="10"/>
  <c r="O35" i="10"/>
  <c r="M35" i="10"/>
  <c r="L35" i="10"/>
  <c r="I35" i="10"/>
  <c r="F35" i="10"/>
  <c r="U34" i="10"/>
  <c r="T34" i="10"/>
  <c r="O34" i="10"/>
  <c r="M34" i="10"/>
  <c r="L34" i="10"/>
  <c r="I34" i="10"/>
  <c r="F34" i="10"/>
  <c r="U33" i="10"/>
  <c r="T33" i="10"/>
  <c r="O33" i="10"/>
  <c r="M33" i="10"/>
  <c r="L33" i="10"/>
  <c r="I33" i="10"/>
  <c r="F33" i="10"/>
  <c r="U32" i="10"/>
  <c r="T32" i="10"/>
  <c r="O32" i="10"/>
  <c r="M32" i="10"/>
  <c r="L32" i="10"/>
  <c r="I32" i="10"/>
  <c r="F32" i="10"/>
  <c r="U31" i="10"/>
  <c r="T31" i="10"/>
  <c r="O31" i="10"/>
  <c r="M31" i="10"/>
  <c r="L31" i="10"/>
  <c r="I31" i="10"/>
  <c r="F31" i="10"/>
  <c r="U30" i="10"/>
  <c r="T30" i="10"/>
  <c r="O30" i="10"/>
  <c r="M30" i="10"/>
  <c r="L30" i="10"/>
  <c r="I30" i="10"/>
  <c r="F30" i="10"/>
  <c r="U29" i="10"/>
  <c r="T29" i="10"/>
  <c r="O29" i="10"/>
  <c r="M29" i="10"/>
  <c r="L29" i="10"/>
  <c r="I29" i="10"/>
  <c r="F29" i="10"/>
  <c r="U28" i="10"/>
  <c r="T28" i="10"/>
  <c r="O28" i="10"/>
  <c r="M28" i="10"/>
  <c r="L28" i="10"/>
  <c r="I28" i="10"/>
  <c r="F28" i="10"/>
  <c r="U27" i="10"/>
  <c r="T27" i="10"/>
  <c r="O27" i="10"/>
  <c r="M27" i="10"/>
  <c r="L27" i="10"/>
  <c r="I27" i="10"/>
  <c r="F27" i="10"/>
  <c r="U26" i="10"/>
  <c r="T26" i="10"/>
  <c r="O26" i="10"/>
  <c r="M26" i="10"/>
  <c r="L26" i="10"/>
  <c r="I26" i="10"/>
  <c r="F26" i="10"/>
  <c r="U25" i="10"/>
  <c r="T25" i="10"/>
  <c r="O25" i="10"/>
  <c r="M25" i="10"/>
  <c r="L25" i="10"/>
  <c r="I25" i="10"/>
  <c r="F25" i="10"/>
  <c r="U24" i="10"/>
  <c r="T24" i="10"/>
  <c r="O24" i="10"/>
  <c r="M24" i="10"/>
  <c r="L24" i="10"/>
  <c r="I24" i="10"/>
  <c r="F24" i="10"/>
  <c r="U23" i="10"/>
  <c r="T23" i="10"/>
  <c r="O23" i="10"/>
  <c r="M23" i="10"/>
  <c r="L23" i="10"/>
  <c r="I23" i="10"/>
  <c r="F23" i="10"/>
  <c r="U22" i="10"/>
  <c r="T22" i="10"/>
  <c r="O22" i="10"/>
  <c r="M22" i="10"/>
  <c r="L22" i="10"/>
  <c r="I22" i="10"/>
  <c r="F22" i="10"/>
  <c r="U21" i="10"/>
  <c r="T21" i="10"/>
  <c r="O21" i="10"/>
  <c r="M21" i="10"/>
  <c r="L21" i="10"/>
  <c r="I21" i="10"/>
  <c r="F21" i="10"/>
  <c r="U20" i="10"/>
  <c r="T20" i="10"/>
  <c r="O20" i="10"/>
  <c r="M20" i="10"/>
  <c r="L20" i="10"/>
  <c r="I20" i="10"/>
  <c r="F20" i="10"/>
  <c r="U19" i="10"/>
  <c r="T19" i="10"/>
  <c r="O19" i="10"/>
  <c r="M19" i="10"/>
  <c r="L19" i="10"/>
  <c r="I19" i="10"/>
  <c r="F19" i="10"/>
  <c r="U18" i="10"/>
  <c r="T18" i="10"/>
  <c r="O18" i="10"/>
  <c r="M18" i="10"/>
  <c r="L18" i="10"/>
  <c r="I18" i="10"/>
  <c r="F18" i="10"/>
  <c r="U17" i="10"/>
  <c r="T17" i="10"/>
  <c r="O17" i="10"/>
  <c r="M17" i="10"/>
  <c r="L17" i="10"/>
  <c r="I17" i="10"/>
  <c r="F17" i="10"/>
  <c r="U16" i="10"/>
  <c r="T16" i="10"/>
  <c r="O16" i="10"/>
  <c r="M16" i="10"/>
  <c r="L16" i="10"/>
  <c r="I16" i="10"/>
  <c r="F16" i="10"/>
  <c r="U15" i="10"/>
  <c r="T15" i="10"/>
  <c r="O15" i="10"/>
  <c r="M15" i="10"/>
  <c r="L15" i="10"/>
  <c r="I15" i="10"/>
  <c r="F15" i="10"/>
  <c r="U14" i="10"/>
  <c r="T14" i="10"/>
  <c r="O14" i="10"/>
  <c r="M14" i="10"/>
  <c r="L14" i="10"/>
  <c r="I14" i="10"/>
  <c r="F14" i="10"/>
  <c r="U13" i="10"/>
  <c r="T13" i="10"/>
  <c r="O13" i="10"/>
  <c r="M13" i="10"/>
  <c r="L13" i="10"/>
  <c r="I13" i="10"/>
  <c r="F13" i="10"/>
  <c r="U12" i="10"/>
  <c r="T12" i="10"/>
  <c r="O12" i="10"/>
  <c r="M12" i="10"/>
  <c r="L12" i="10"/>
  <c r="I12" i="10"/>
  <c r="F12" i="10"/>
  <c r="U11" i="10"/>
  <c r="T11" i="10"/>
  <c r="O11" i="10"/>
  <c r="M11" i="10"/>
  <c r="L11" i="10"/>
  <c r="I11" i="10"/>
  <c r="F11" i="10"/>
  <c r="U10" i="10"/>
  <c r="T10" i="10"/>
  <c r="O10" i="10"/>
  <c r="M10" i="10"/>
  <c r="L10" i="10"/>
  <c r="I10" i="10"/>
  <c r="F10" i="10"/>
  <c r="U9" i="10"/>
  <c r="T9" i="10"/>
  <c r="O9" i="10"/>
  <c r="M9" i="10"/>
  <c r="L9" i="10"/>
  <c r="I9" i="10"/>
  <c r="F9" i="10"/>
  <c r="U8" i="10"/>
  <c r="T8" i="10"/>
  <c r="O8" i="10"/>
  <c r="M8" i="10"/>
  <c r="L8" i="10"/>
  <c r="I8" i="10"/>
  <c r="F8" i="10"/>
  <c r="U7" i="10"/>
  <c r="T7" i="10"/>
  <c r="O7" i="10"/>
  <c r="M7" i="10"/>
  <c r="L7" i="10"/>
  <c r="I7" i="10"/>
  <c r="F7" i="10"/>
  <c r="U6" i="10"/>
  <c r="T6" i="10"/>
  <c r="O6" i="10"/>
  <c r="M6" i="10"/>
  <c r="L6" i="10"/>
  <c r="I6" i="10"/>
  <c r="F6" i="10"/>
  <c r="U5" i="10"/>
  <c r="T5" i="10"/>
  <c r="O5" i="10"/>
  <c r="M5" i="10"/>
  <c r="L5" i="10"/>
  <c r="I5" i="10"/>
  <c r="F5" i="10"/>
  <c r="U4" i="10"/>
  <c r="T4" i="10"/>
  <c r="O4" i="10"/>
  <c r="M4" i="10"/>
  <c r="L4" i="10"/>
  <c r="I4" i="10"/>
  <c r="F4" i="10"/>
  <c r="U3" i="10"/>
  <c r="T3" i="10"/>
  <c r="O3" i="10"/>
  <c r="M3" i="10"/>
  <c r="L3" i="10"/>
  <c r="I3" i="10"/>
  <c r="F3" i="10"/>
  <c r="U2" i="10"/>
  <c r="T2" i="10"/>
  <c r="O2" i="10"/>
  <c r="M2" i="10"/>
  <c r="F2" i="10"/>
  <c r="D13" i="9"/>
  <c r="C13" i="9"/>
  <c r="B13" i="9"/>
  <c r="B2" i="9"/>
  <c r="E2" i="9"/>
  <c r="D2" i="9"/>
  <c r="I5" i="1"/>
  <c r="M2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U2" i="1"/>
  <c r="T4" i="1"/>
  <c r="T2" i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<sst xmlns="http://schemas.openxmlformats.org/spreadsheetml/2006/main" count="13097" uniqueCount="2122">
  <si>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</si>
  <si>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</si>
  <si>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</si>
  <si>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</si>
  <si>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</si>
  <si>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</si>
  <si>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</si>
  <si>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</si>
  <si>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</si>
  <si>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</si>
  <si>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</si>
  <si>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</si>
  <si>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</si>
  <si>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</si>
  <si>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</si>
  <si>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</si>
  <si>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</si>
  <si>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</si>
  <si>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</si>
  <si>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</si>
  <si>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</si>
  <si>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</si>
  <si>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</si>
  <si>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</si>
  <si>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</si>
  <si>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</si>
  <si>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</si>
  <si>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</si>
  <si>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</si>
  <si>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</si>
  <si>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</si>
  <si>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</si>
  <si>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</si>
  <si>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</si>
  <si>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</si>
  <si>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</si>
  <si>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</si>
  <si>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</si>
  <si>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</si>
  <si>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</si>
  <si>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</si>
  <si>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</si>
  <si>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</si>
  <si>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</si>
  <si>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</si>
  <si>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</si>
  <si>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</si>
  <si>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</si>
  <si>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</si>
  <si>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</si>
  <si>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</si>
  <si>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</si>
  <si>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</si>
  <si>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</si>
  <si>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</si>
  <si>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</si>
  <si>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</si>
  <si>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</si>
  <si>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</si>
  <si>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</si>
  <si>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</si>
  <si>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</si>
  <si>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</si>
  <si>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</si>
  <si>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</si>
  <si>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</si>
  <si>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</si>
  <si>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</si>
  <si>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</si>
  <si>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</si>
  <si>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</si>
  <si>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</si>
  <si>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</si>
  <si>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</si>
  <si>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</si>
  <si>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</si>
  <si>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</si>
  <si>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</si>
  <si>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</si>
  <si>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</si>
  <si>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</si>
  <si>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</si>
  <si>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</si>
  <si>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</si>
  <si>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</si>
  <si>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</si>
  <si>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</si>
  <si>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</si>
  <si>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</si>
  <si>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</si>
  <si>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</si>
  <si>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</si>
  <si>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</si>
  <si>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</si>
  <si>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</si>
  <si>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</si>
  <si>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</si>
  <si>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</si>
  <si>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</si>
  <si>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</si>
  <si>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</si>
  <si>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</si>
  <si>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</si>
  <si>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</si>
  <si>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</si>
  <si>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</si>
  <si>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</si>
  <si>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</si>
  <si>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</si>
  <si>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</si>
  <si>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</si>
  <si>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</si>
  <si>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</si>
  <si>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</si>
  <si>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</si>
  <si>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</si>
  <si>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</si>
  <si>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</si>
  <si>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</si>
  <si>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</si>
  <si>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</si>
  <si>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</si>
  <si>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</si>
  <si>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</si>
  <si>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</si>
  <si>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</si>
  <si>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</si>
  <si>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</si>
  <si>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</si>
  <si>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</si>
  <si>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</si>
  <si>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</si>
  <si>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</si>
  <si>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</si>
  <si>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</si>
  <si>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</si>
  <si>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</si>
  <si>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</si>
  <si>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</si>
  <si>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</si>
  <si>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</si>
  <si>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</si>
  <si>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</si>
  <si>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</si>
  <si>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</si>
  <si>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</si>
  <si>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</si>
  <si>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</si>
  <si>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</si>
  <si>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</si>
  <si>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</si>
  <si>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</si>
  <si>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</si>
  <si>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</si>
  <si>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</si>
  <si>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</si>
  <si>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</si>
  <si>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</si>
  <si>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</si>
  <si>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</si>
  <si>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</si>
  <si>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</si>
  <si>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</si>
  <si>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</si>
  <si>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</si>
  <si>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</si>
  <si>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</si>
  <si>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</si>
  <si>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</si>
  <si>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</si>
  <si>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</si>
  <si>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</si>
  <si>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</si>
  <si>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</si>
  <si>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</si>
  <si>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</si>
  <si>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</si>
  <si>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</si>
  <si>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</si>
  <si>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</si>
  <si>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</si>
  <si>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</si>
  <si>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</si>
  <si>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</si>
  <si>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</si>
  <si>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</si>
  <si>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</si>
  <si>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</si>
  <si>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</si>
  <si>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</si>
  <si>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</si>
  <si>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</si>
  <si>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</si>
  <si>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</si>
  <si>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</si>
  <si>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</si>
  <si>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</si>
  <si>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</si>
  <si>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</si>
  <si>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</si>
  <si>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</si>
  <si>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</si>
  <si>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</si>
  <si>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</si>
  <si>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</si>
  <si>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</si>
  <si>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</si>
  <si>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</si>
  <si>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</si>
  <si>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</si>
  <si>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</si>
  <si>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</si>
  <si>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</si>
  <si>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</si>
  <si>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</si>
  <si>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</si>
  <si>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</si>
  <si>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</si>
  <si>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</si>
  <si>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</si>
  <si>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</si>
  <si>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</si>
  <si>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</si>
  <si>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</si>
  <si>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</si>
  <si>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</si>
  <si>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</si>
  <si>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</si>
  <si>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</si>
  <si>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</si>
  <si>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</si>
  <si>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</si>
  <si>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</si>
  <si>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</si>
  <si>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</si>
  <si>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</si>
  <si>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</si>
  <si>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</si>
  <si>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</si>
  <si>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</si>
  <si>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</si>
  <si>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</si>
  <si>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</si>
  <si>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</si>
  <si>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</si>
  <si>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</si>
  <si>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</si>
  <si>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</si>
  <si>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</si>
  <si>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</si>
  <si>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</si>
  <si>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</si>
  <si>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</si>
  <si>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</si>
  <si>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</si>
  <si>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</si>
  <si>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</si>
  <si>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</si>
  <si>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</si>
  <si>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</si>
  <si>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</si>
  <si>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</si>
  <si>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</si>
  <si>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</si>
  <si>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</si>
  <si>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</si>
  <si>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</si>
  <si>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</si>
  <si>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</si>
  <si>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</si>
  <si>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</si>
  <si>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</si>
  <si>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</si>
  <si>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</si>
  <si>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</si>
  <si>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</si>
  <si>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</si>
  <si>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</si>
  <si>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</si>
  <si>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</si>
  <si>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</si>
  <si>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</si>
  <si>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</si>
  <si>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</si>
  <si>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</si>
  <si>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</si>
  <si>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</si>
  <si>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</si>
  <si>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</si>
  <si>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</si>
  <si>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</si>
  <si>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</si>
  <si>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</si>
  <si>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</si>
  <si>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</si>
  <si>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</si>
  <si>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</si>
  <si>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</si>
  <si>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</si>
  <si>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</si>
  <si>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</si>
  <si>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</si>
  <si>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</si>
  <si>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</si>
  <si>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</si>
  <si>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</si>
  <si>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</si>
  <si>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</si>
  <si>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</si>
  <si>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</si>
  <si>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</si>
  <si>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</si>
  <si>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</si>
  <si>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</si>
  <si>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</si>
  <si>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</si>
  <si>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</si>
  <si>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</si>
  <si>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</si>
  <si>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</si>
  <si>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</si>
  <si>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</si>
  <si>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</si>
  <si>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</si>
  <si>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</si>
  <si>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</si>
  <si>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</si>
  <si>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</si>
  <si>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</si>
  <si>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</si>
  <si>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</si>
  <si>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</si>
  <si>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</si>
  <si>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</si>
  <si>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</si>
  <si>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</si>
  <si>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</si>
  <si>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</si>
  <si>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</si>
  <si>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</si>
  <si>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</si>
  <si>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</si>
  <si>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</si>
  <si>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</si>
  <si>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</si>
  <si>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</si>
  <si>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</si>
  <si>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</si>
  <si>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</si>
  <si>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</si>
  <si>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</si>
  <si>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</si>
  <si>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</si>
  <si>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</si>
  <si>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</si>
  <si>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</si>
  <si>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</si>
  <si>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</si>
  <si>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</si>
  <si>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</si>
  <si>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</si>
  <si>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</si>
  <si>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</si>
  <si>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</si>
  <si>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</si>
  <si>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</si>
  <si>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</si>
  <si>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</si>
  <si>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</si>
  <si>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</si>
  <si>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</si>
  <si>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</si>
  <si>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</si>
  <si>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</si>
  <si>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</si>
  <si>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</si>
  <si>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</si>
  <si>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</si>
  <si>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</si>
  <si>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</si>
  <si>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</si>
  <si>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</si>
  <si>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</si>
  <si>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</si>
  <si>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</si>
  <si>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</si>
  <si>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</si>
  <si>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</si>
  <si>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</si>
  <si>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</si>
  <si>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</si>
  <si>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</si>
  <si>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</si>
  <si>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</si>
  <si>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</si>
  <si>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</si>
  <si>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</si>
  <si>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</si>
  <si>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</si>
  <si>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</si>
  <si>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</si>
  <si>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</si>
  <si>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</si>
  <si>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</si>
  <si>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</si>
  <si>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</si>
  <si>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</si>
  <si>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</si>
  <si>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</si>
  <si>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</si>
  <si>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</si>
  <si>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</si>
  <si>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</si>
  <si>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</si>
  <si>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</si>
  <si>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</si>
  <si>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</si>
  <si>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</si>
  <si>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</si>
  <si>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</si>
  <si>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</si>
  <si>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</si>
  <si>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</si>
  <si>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</si>
  <si>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</si>
  <si>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</si>
  <si>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</si>
  <si>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</si>
  <si>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</si>
  <si>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</si>
  <si>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</si>
  <si>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</si>
  <si>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</si>
  <si>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</si>
  <si>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</si>
  <si>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</si>
  <si>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</si>
  <si>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</si>
  <si>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</si>
  <si>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</si>
  <si>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</si>
  <si>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</si>
  <si>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</si>
  <si>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</si>
  <si>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</si>
  <si>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</si>
  <si>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</si>
  <si>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</si>
  <si>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</si>
  <si>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</si>
  <si>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</si>
  <si>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</si>
  <si>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</si>
  <si>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</si>
  <si>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</si>
  <si>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</si>
  <si>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</si>
  <si>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</si>
  <si>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</si>
  <si>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</si>
  <si>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</si>
  <si>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</si>
  <si>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</si>
  <si>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</si>
  <si>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</si>
  <si>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</si>
  <si>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</si>
  <si>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</si>
  <si>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</si>
  <si>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</si>
  <si>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</si>
  <si>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</si>
  <si>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</si>
  <si>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</si>
  <si>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</si>
  <si>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</si>
  <si>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</si>
  <si>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</si>
  <si>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</si>
  <si>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</si>
  <si>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</si>
  <si>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</si>
  <si>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</si>
  <si>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</si>
  <si>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</si>
  <si>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</si>
  <si>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</si>
  <si>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</si>
  <si>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</si>
  <si>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</si>
  <si>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</si>
  <si>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</si>
  <si>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</si>
  <si>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</si>
  <si>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</si>
  <si>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</si>
  <si>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</si>
  <si>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</si>
  <si>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</si>
  <si>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</si>
  <si>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</si>
  <si>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</si>
  <si>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</si>
  <si>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</si>
  <si>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</si>
  <si>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</si>
  <si>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</si>
  <si>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</si>
  <si>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</si>
  <si>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</si>
  <si>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</si>
  <si>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</si>
  <si>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</si>
  <si>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</si>
  <si>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</si>
  <si>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</si>
  <si>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</si>
  <si>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</si>
  <si>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</si>
  <si>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</si>
  <si>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</si>
  <si>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</si>
  <si>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</si>
  <si>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</si>
  <si>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</si>
  <si>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</si>
  <si>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</si>
  <si>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</si>
  <si>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</si>
  <si>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</si>
  <si>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</si>
  <si>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</si>
  <si>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</si>
  <si>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</si>
  <si>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</si>
  <si>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</si>
  <si>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</si>
  <si>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</si>
  <si>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</si>
  <si>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</si>
  <si>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</si>
  <si>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</si>
  <si>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</si>
  <si>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</si>
  <si>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</si>
  <si>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</si>
  <si>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</si>
  <si>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</si>
  <si>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</si>
  <si>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</si>
  <si>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</si>
  <si>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</si>
  <si>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</si>
  <si>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</si>
  <si>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</si>
  <si>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</si>
  <si>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</si>
  <si>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</si>
  <si>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</si>
  <si>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</si>
  <si>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</si>
  <si>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</si>
  <si>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</si>
  <si>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</si>
  <si>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</si>
  <si>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</si>
  <si>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</si>
  <si>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</si>
  <si>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</si>
  <si>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</si>
  <si>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</si>
  <si>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</si>
  <si>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</si>
  <si>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</si>
  <si>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</si>
  <si>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</si>
  <si>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</si>
  <si>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</si>
  <si>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</si>
  <si>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</si>
  <si>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</si>
  <si>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</si>
  <si>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</si>
  <si>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</si>
  <si>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</si>
  <si>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</si>
  <si>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</si>
  <si>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</si>
  <si>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</si>
  <si>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</si>
  <si>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</si>
  <si>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</si>
  <si>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</si>
  <si>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</si>
  <si>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</si>
  <si>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</si>
  <si>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</si>
  <si>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</si>
  <si>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</si>
  <si>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</si>
  <si>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</si>
  <si>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</si>
  <si>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</si>
  <si>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</si>
  <si>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</si>
  <si>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</si>
  <si>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</si>
  <si>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</si>
  <si>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</si>
  <si>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</si>
  <si>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</si>
  <si>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</si>
  <si>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</si>
  <si>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</si>
  <si>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</si>
  <si>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</si>
  <si>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</si>
  <si>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</si>
  <si>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</si>
  <si>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</si>
  <si>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</si>
  <si>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</si>
  <si>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</si>
  <si>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</si>
  <si>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</si>
  <si>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</si>
  <si>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</si>
  <si>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</si>
  <si>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</si>
  <si>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</si>
  <si>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</si>
  <si>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</si>
  <si>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</si>
  <si>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</si>
  <si>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</si>
  <si>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</si>
  <si>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</si>
  <si>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</si>
  <si>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</si>
  <si>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</si>
  <si>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</si>
  <si>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</si>
  <si>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</si>
  <si>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</si>
  <si>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</si>
  <si>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</si>
  <si>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</si>
  <si>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</si>
  <si>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</si>
  <si>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</si>
  <si>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</si>
  <si>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</si>
  <si>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</si>
  <si>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</si>
  <si>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</si>
  <si>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</si>
  <si>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</si>
  <si>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</si>
  <si>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</si>
  <si>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</si>
  <si>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</si>
  <si>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</si>
  <si>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</si>
  <si>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</si>
  <si>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</si>
  <si>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</si>
  <si>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</si>
  <si>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</si>
  <si>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</si>
  <si>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</si>
  <si>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</si>
  <si>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</si>
  <si>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</si>
  <si>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</si>
  <si>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</si>
  <si>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</si>
  <si>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</si>
  <si>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</si>
  <si>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</si>
  <si>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</si>
  <si>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</si>
  <si>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</si>
  <si>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</si>
  <si>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</si>
  <si>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</si>
  <si>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</si>
  <si>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</si>
  <si>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</si>
  <si>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</si>
  <si>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</si>
  <si>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</si>
  <si>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</si>
  <si>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</si>
  <si>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</si>
  <si>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</si>
  <si>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</si>
  <si>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</si>
  <si>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</si>
  <si>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</si>
  <si>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</si>
  <si>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</si>
  <si>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</si>
  <si>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</si>
  <si>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</si>
  <si>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</si>
  <si>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</si>
  <si>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</si>
  <si>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</si>
  <si>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</si>
  <si>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</si>
  <si>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</si>
  <si>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</si>
  <si>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</si>
  <si>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</si>
  <si>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</si>
  <si>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</si>
  <si>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</si>
  <si>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</si>
  <si>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</si>
  <si>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</si>
  <si>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</si>
  <si>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</si>
  <si>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</si>
  <si>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</si>
  <si>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</si>
  <si>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</si>
  <si>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</si>
  <si>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</si>
  <si>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</si>
  <si>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</si>
  <si>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</si>
  <si>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</si>
  <si>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</si>
  <si>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</si>
  <si>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</si>
  <si>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</si>
  <si>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</si>
  <si>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</si>
  <si>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</si>
  <si>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</si>
  <si>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</si>
  <si>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</si>
  <si>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</si>
  <si>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</si>
  <si>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</si>
  <si>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</si>
  <si>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</si>
  <si>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</si>
  <si>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</si>
  <si>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</si>
  <si>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</si>
  <si>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</si>
  <si>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</si>
  <si>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</si>
  <si>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</si>
  <si>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</si>
  <si>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</si>
  <si>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</si>
  <si>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</si>
  <si>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</si>
  <si>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</si>
  <si>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</si>
  <si>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</si>
  <si>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</si>
  <si>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</si>
  <si>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</si>
  <si>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</si>
  <si>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</si>
  <si>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</si>
  <si>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</si>
  <si>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</si>
  <si>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</si>
  <si>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</si>
  <si>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</si>
  <si>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</si>
  <si>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</si>
  <si>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</si>
  <si>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</si>
  <si>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</si>
  <si>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</si>
  <si>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</si>
  <si>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</si>
  <si>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</si>
  <si>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</si>
  <si>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</si>
  <si>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</si>
  <si>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</si>
  <si>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</si>
  <si>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</si>
  <si>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</si>
  <si>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</si>
  <si>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</si>
  <si>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</si>
  <si>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</si>
  <si>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</si>
  <si>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</si>
  <si>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</si>
  <si>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</si>
  <si>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</si>
  <si>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</si>
  <si>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</si>
  <si>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</si>
  <si>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</si>
  <si>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</si>
  <si>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</si>
  <si>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</si>
  <si>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</si>
  <si>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</si>
  <si>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</si>
  <si>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</si>
  <si>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</si>
  <si>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</si>
  <si>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</si>
  <si>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</si>
  <si>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</si>
  <si>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</si>
  <si>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</si>
  <si>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</si>
  <si>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</si>
  <si>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</si>
  <si>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</si>
  <si>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</si>
  <si>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</si>
  <si>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</si>
  <si>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</si>
  <si>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</si>
  <si>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</si>
  <si>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</si>
  <si>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</si>
  <si>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</si>
  <si>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</si>
  <si>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</si>
  <si>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</si>
  <si>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</si>
  <si>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</si>
  <si>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</si>
  <si>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</si>
  <si>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</si>
  <si>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</si>
  <si>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</si>
  <si>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</si>
  <si>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</si>
  <si>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</si>
  <si>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</si>
  <si>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</si>
  <si>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</si>
  <si>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</si>
  <si>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</si>
  <si>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</si>
  <si>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</si>
  <si>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</si>
  <si>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</si>
  <si>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</si>
  <si>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</si>
  <si>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</si>
  <si>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</si>
  <si>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</si>
  <si>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</si>
  <si>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</si>
  <si>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</si>
  <si>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</si>
  <si>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</si>
  <si>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</si>
  <si>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</si>
  <si>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</si>
  <si>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</si>
  <si>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</si>
  <si>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</si>
  <si>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</si>
  <si>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</si>
  <si>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</si>
  <si>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</si>
  <si>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</si>
  <si>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</si>
  <si>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</si>
  <si>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</si>
  <si>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</si>
  <si>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</si>
  <si>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</si>
  <si>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</si>
  <si>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</si>
  <si>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</si>
  <si>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</si>
  <si>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</si>
  <si>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</si>
  <si>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</si>
  <si>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</si>
  <si>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</si>
  <si>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</si>
  <si>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</si>
  <si>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</si>
  <si>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</si>
  <si>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</si>
  <si>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</si>
  <si>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</si>
  <si>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</si>
  <si>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</si>
  <si>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</si>
  <si>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</si>
  <si>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</si>
  <si>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</si>
  <si>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</si>
  <si>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</si>
  <si>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</si>
  <si>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</si>
  <si>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</si>
  <si>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</si>
  <si>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</si>
  <si>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</si>
  <si>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</si>
  <si>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</si>
  <si>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</si>
  <si>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</si>
  <si>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</si>
  <si>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</si>
  <si>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</si>
  <si>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</si>
  <si>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</si>
  <si>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</si>
  <si>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</si>
  <si>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</si>
  <si>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</si>
  <si>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</si>
  <si>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</si>
  <si>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</si>
  <si>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</si>
  <si>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</si>
  <si>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</si>
  <si>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</si>
  <si>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</si>
  <si>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</si>
  <si>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</si>
  <si>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</si>
  <si>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</si>
  <si>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</si>
  <si>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</si>
  <si>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</si>
  <si>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</si>
  <si>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</si>
  <si>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</si>
  <si>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</si>
  <si>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</si>
  <si>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</si>
  <si>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</si>
  <si>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</si>
  <si>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</si>
  <si>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</si>
  <si>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</si>
  <si>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</si>
  <si>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</si>
  <si>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</si>
  <si>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</si>
  <si>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</si>
  <si>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</si>
  <si>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</si>
  <si>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</si>
  <si>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</si>
  <si>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</si>
  <si>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</si>
  <si>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</si>
  <si>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</si>
  <si>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</si>
  <si>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</si>
  <si>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</si>
  <si>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</si>
  <si>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</si>
  <si>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</si>
  <si>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</si>
  <si>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</si>
  <si>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</si>
  <si>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</si>
  <si>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</si>
  <si>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</si>
  <si>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</si>
  <si>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</si>
  <si>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</si>
  <si>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</si>
  <si>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</si>
  <si>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</si>
  <si>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</si>
  <si>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</si>
  <si>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</si>
  <si>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</si>
  <si>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</si>
  <si>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</si>
  <si>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</si>
  <si>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</si>
  <si>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</si>
  <si>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</si>
  <si>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</si>
  <si>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</si>
  <si>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</si>
  <si>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</si>
  <si>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</si>
  <si>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</si>
  <si>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</si>
  <si>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</si>
  <si>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</si>
  <si>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</si>
  <si>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</si>
  <si>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</si>
  <si>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</si>
  <si>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</si>
  <si>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</si>
  <si>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</si>
  <si>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</si>
  <si>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</si>
  <si>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</si>
  <si>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</si>
  <si>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</si>
  <si>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</si>
  <si>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</si>
  <si>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</si>
  <si>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</si>
  <si>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</si>
  <si>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</si>
  <si>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</si>
  <si>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</si>
  <si>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</si>
  <si>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</si>
  <si>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</si>
  <si>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</si>
  <si>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</si>
  <si>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</si>
  <si>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</si>
  <si>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</si>
  <si>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</si>
  <si>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</si>
  <si>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</si>
  <si>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</si>
  <si>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</si>
  <si>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</si>
  <si>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</si>
  <si>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</si>
  <si>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</si>
  <si>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</si>
  <si>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</si>
  <si>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</si>
  <si>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</si>
  <si>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</si>
  <si>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</si>
  <si>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</si>
  <si>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</si>
  <si>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</si>
  <si>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</si>
  <si>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</si>
  <si>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</si>
  <si>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</si>
  <si>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</si>
  <si>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</si>
  <si>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</si>
  <si>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</si>
  <si>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</si>
  <si>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</si>
  <si>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</si>
  <si>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</si>
  <si>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</si>
  <si>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</si>
  <si>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</si>
  <si>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</si>
  <si>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</si>
  <si>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</si>
  <si>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</si>
  <si>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</si>
  <si>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</si>
  <si>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</si>
  <si>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</si>
  <si>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</si>
  <si>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</si>
  <si>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</si>
  <si>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</si>
  <si>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</si>
  <si>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</si>
  <si>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</si>
  <si>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</si>
  <si>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</si>
  <si>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</si>
  <si>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</si>
  <si>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</si>
  <si>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</si>
  <si>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</si>
  <si>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</si>
  <si>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</si>
  <si>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</si>
  <si>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</si>
  <si>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</si>
  <si>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</si>
  <si>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</si>
  <si>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</si>
  <si>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</si>
  <si>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</si>
  <si>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</si>
  <si>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</si>
  <si>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</si>
  <si>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</si>
  <si>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</si>
  <si>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</si>
  <si>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</si>
  <si>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</si>
  <si>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</si>
  <si>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</si>
  <si>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</si>
  <si>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</si>
  <si>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</si>
  <si>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</si>
  <si>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</si>
  <si>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</si>
  <si>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</si>
  <si>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</si>
  <si>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</si>
  <si>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</si>
  <si>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</si>
  <si>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</si>
  <si>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</si>
  <si>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</si>
  <si>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</si>
  <si>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</si>
  <si>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</si>
  <si>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</si>
  <si>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</si>
  <si>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</si>
  <si>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</si>
  <si>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</si>
  <si>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</si>
  <si>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</si>
  <si>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</si>
  <si>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</si>
  <si>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</si>
  <si>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</si>
  <si>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</si>
  <si>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</si>
  <si>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</si>
  <si>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</si>
  <si>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</si>
  <si>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</si>
  <si>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</si>
  <si>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</si>
  <si>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</si>
  <si>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</si>
  <si>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</si>
  <si>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</si>
  <si>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</si>
  <si>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</si>
  <si>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</si>
  <si>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</si>
  <si>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</si>
  <si>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</si>
  <si>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</si>
  <si>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</si>
  <si>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</si>
  <si>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</si>
  <si>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</si>
  <si>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</si>
  <si>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</si>
  <si>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</si>
  <si>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</si>
  <si>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</si>
  <si>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</si>
  <si>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</si>
  <si>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</si>
  <si>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</si>
  <si>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</si>
  <si>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</si>
  <si>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</si>
  <si>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</si>
  <si>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</si>
  <si>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</si>
  <si>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</si>
  <si>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</si>
  <si>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</si>
  <si>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</si>
  <si>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</si>
  <si>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</si>
  <si>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</si>
  <si>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</si>
  <si>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</si>
  <si>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</si>
  <si>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</si>
  <si>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</si>
  <si>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</si>
  <si>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</si>
  <si>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</si>
  <si>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</si>
  <si>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</si>
  <si>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</si>
  <si>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</si>
  <si>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</si>
  <si>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</si>
  <si>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</si>
  <si>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</si>
  <si>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</si>
  <si>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</si>
  <si>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</si>
  <si>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</si>
  <si>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</si>
  <si>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</si>
  <si>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</si>
  <si>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</si>
  <si>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</si>
  <si>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</si>
  <si>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</si>
  <si>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</si>
  <si>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</si>
  <si>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</si>
  <si>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</si>
  <si>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</si>
  <si>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</si>
  <si>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</si>
  <si>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</si>
  <si>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</si>
  <si>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</si>
  <si>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</si>
  <si>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</si>
  <si>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</si>
  <si>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</si>
  <si>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</si>
  <si>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</si>
  <si>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</si>
  <si>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</si>
  <si>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</si>
  <si>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</si>
  <si>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</si>
  <si>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</si>
  <si>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</si>
  <si>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</si>
  <si>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</si>
  <si>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</si>
  <si>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</si>
  <si>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</si>
  <si>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</si>
  <si>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</si>
  <si>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</si>
  <si>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</si>
  <si>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</si>
  <si>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</si>
  <si>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</si>
  <si>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</si>
  <si>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</si>
  <si>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</si>
  <si>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</si>
  <si>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</si>
  <si>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</si>
  <si>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</si>
  <si>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</si>
  <si>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</si>
  <si>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</si>
  <si>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</si>
  <si>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</si>
  <si>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</si>
  <si>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</si>
  <si>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</si>
  <si>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</si>
  <si>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</si>
  <si>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</si>
  <si>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</si>
  <si>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</si>
  <si>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</si>
  <si>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</si>
  <si>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</si>
  <si>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</si>
  <si>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</si>
  <si>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</si>
  <si>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</si>
  <si>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</si>
  <si>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</si>
  <si>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</si>
  <si>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</si>
  <si>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</si>
  <si>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</si>
  <si>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</si>
  <si>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</si>
  <si>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</si>
  <si>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</si>
  <si>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</si>
  <si>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</si>
  <si>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</si>
  <si>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</si>
  <si>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</si>
  <si>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</si>
  <si>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</si>
  <si>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</si>
  <si>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</si>
  <si>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</si>
  <si>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</si>
  <si>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</si>
  <si>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</si>
  <si>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</si>
  <si>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</si>
  <si>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</si>
  <si>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</si>
  <si>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</si>
  <si>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</si>
  <si>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</si>
  <si>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</si>
  <si>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</si>
  <si>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</si>
  <si>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</si>
  <si>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</si>
  <si>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</si>
  <si>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</si>
  <si>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</si>
  <si>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</si>
  <si>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</si>
  <si>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</si>
  <si>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</si>
  <si>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</si>
  <si>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</si>
  <si>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</si>
  <si>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</si>
  <si>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</si>
  <si>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</si>
  <si>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</si>
  <si>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</si>
  <si>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</si>
  <si>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</si>
  <si>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</si>
  <si>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</si>
  <si>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</si>
  <si>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</si>
  <si>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</si>
  <si>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</si>
  <si>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</si>
  <si>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</si>
  <si>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</si>
  <si>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</si>
  <si>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</si>
  <si>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</si>
  <si>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</si>
  <si>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</si>
  <si>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</si>
  <si>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</si>
  <si>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</si>
  <si>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</si>
  <si>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</si>
  <si>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</si>
  <si>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</si>
  <si>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</si>
  <si>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</si>
  <si>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</si>
  <si>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</si>
  <si>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</si>
  <si>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</si>
  <si>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</si>
  <si>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</si>
  <si>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</si>
  <si>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</si>
  <si>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</si>
  <si>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</si>
  <si>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</si>
  <si>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</si>
  <si>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</si>
  <si>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</si>
  <si>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</si>
  <si>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</si>
  <si>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</si>
  <si>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</si>
  <si>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</si>
  <si>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</si>
  <si>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</si>
  <si>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</si>
  <si>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</si>
  <si>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</si>
  <si>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</si>
  <si>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</si>
  <si>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</si>
  <si>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</si>
  <si>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</si>
  <si>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</si>
  <si>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</si>
  <si>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</si>
  <si>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</si>
  <si>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</si>
  <si>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</si>
  <si>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</si>
  <si>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</si>
  <si>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</si>
  <si>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</si>
  <si>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</si>
  <si>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</si>
  <si>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</si>
  <si>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</si>
  <si>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</si>
  <si>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</si>
  <si>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</si>
  <si>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</si>
  <si>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</si>
  <si>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</si>
  <si>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</si>
  <si>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</si>
  <si>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</si>
  <si>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</si>
  <si>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</si>
  <si>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</si>
  <si>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</si>
  <si>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</si>
  <si>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</si>
  <si>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</si>
  <si>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</si>
  <si>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</si>
  <si>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</si>
  <si>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</si>
  <si>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</si>
  <si>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</si>
  <si>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</si>
  <si>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</si>
  <si>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</si>
  <si>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</si>
  <si>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</si>
  <si>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</si>
  <si>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</si>
  <si>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</si>
  <si>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</si>
  <si>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</si>
  <si>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</si>
  <si>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</si>
  <si>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</si>
  <si>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</si>
  <si>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</si>
  <si>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</si>
  <si>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</si>
  <si>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</si>
  <si>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</si>
  <si>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</si>
  <si>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</si>
  <si>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</si>
  <si>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</si>
  <si>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</si>
  <si>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</si>
  <si>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</si>
  <si>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</si>
  <si>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</si>
  <si>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</si>
  <si>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</si>
  <si>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</si>
  <si>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</si>
  <si>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</si>
  <si>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</si>
  <si>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</si>
  <si>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</si>
  <si>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</si>
  <si>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</si>
  <si>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</si>
  <si>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</si>
  <si>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</si>
  <si>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</si>
  <si>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</si>
  <si>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</si>
  <si>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</si>
  <si>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</si>
  <si>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</si>
  <si>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</si>
  <si>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</si>
  <si>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</si>
  <si>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</si>
  <si>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</si>
  <si>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</si>
  <si>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</si>
  <si>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</si>
  <si>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</si>
  <si>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</si>
  <si>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</si>
  <si>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</si>
  <si>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</si>
  <si>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</si>
  <si>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</si>
  <si>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</si>
  <si>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</si>
  <si>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</si>
  <si>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</si>
  <si>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</si>
  <si>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</si>
  <si>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</si>
  <si>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</si>
  <si>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</si>
  <si>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</si>
  <si>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</si>
  <si>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</si>
  <si>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</si>
  <si>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</si>
  <si>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</si>
  <si>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</si>
  <si>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</si>
  <si>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</si>
  <si>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</si>
  <si>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</si>
  <si>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</si>
  <si>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</si>
  <si>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</si>
  <si>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</si>
  <si>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</si>
  <si>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</si>
  <si>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</si>
  <si>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</si>
  <si>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</si>
  <si>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</si>
  <si>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</si>
  <si>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</si>
  <si>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</si>
  <si>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</si>
  <si>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</si>
  <si>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</si>
  <si>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</si>
  <si>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</si>
  <si>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</si>
  <si>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</si>
  <si>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</si>
  <si>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</si>
  <si>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</si>
  <si>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</si>
  <si>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</si>
  <si>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</si>
  <si>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</si>
  <si>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</si>
  <si>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</si>
  <si>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</si>
  <si>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</si>
  <si>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</si>
  <si>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</si>
  <si>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</si>
  <si>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</si>
  <si>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</si>
  <si>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</si>
  <si>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</si>
  <si>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</si>
  <si>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</si>
  <si>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</si>
  <si>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</si>
  <si>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</si>
  <si>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</si>
  <si>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</si>
  <si>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</si>
  <si>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</si>
  <si>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</si>
  <si>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</si>
  <si>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</si>
  <si>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</si>
  <si>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</si>
  <si>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</si>
  <si>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</si>
  <si>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</si>
  <si>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</si>
  <si>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</si>
  <si>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</si>
  <si>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</si>
  <si>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</si>
  <si>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</si>
  <si>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</si>
  <si>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</si>
  <si>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</si>
  <si>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</si>
  <si>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</si>
  <si>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</si>
  <si>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</si>
  <si>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</si>
  <si>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</si>
  <si>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</si>
  <si>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</si>
  <si>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</si>
  <si>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</si>
  <si>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</si>
  <si>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</si>
  <si>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</si>
  <si>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</si>
  <si>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</si>
  <si>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</si>
  <si>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</si>
  <si>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</si>
  <si>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</si>
  <si>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</si>
  <si>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</si>
  <si>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</si>
  <si>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</si>
  <si>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</si>
  <si>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</si>
  <si>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</si>
  <si>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</si>
  <si>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</si>
  <si>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</si>
  <si>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</si>
  <si>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</si>
  <si>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</si>
  <si>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</si>
  <si>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</si>
  <si>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</si>
  <si>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</si>
  <si>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</si>
  <si>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</si>
  <si>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</si>
  <si>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</si>
  <si>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</si>
  <si>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</si>
  <si>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</si>
  <si>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</si>
  <si>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</si>
  <si>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</si>
  <si>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</si>
  <si>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</si>
  <si>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</si>
  <si>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</si>
  <si>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</si>
  <si>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</si>
  <si>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</si>
  <si>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</si>
  <si>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</si>
  <si>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</si>
  <si>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</si>
  <si>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</si>
  <si>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</si>
  <si>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</si>
  <si>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</si>
  <si>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</si>
  <si>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</si>
  <si>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</si>
  <si>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</si>
  <si>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</si>
  <si>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</si>
  <si>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</si>
  <si>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</si>
  <si>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</si>
  <si>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</si>
  <si>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</si>
  <si>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</si>
  <si>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</si>
  <si>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</si>
  <si>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</si>
  <si>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</si>
  <si>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</si>
  <si>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</si>
  <si>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</si>
  <si>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</si>
  <si>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</si>
  <si>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</si>
  <si>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</si>
  <si>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</si>
  <si>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</si>
  <si>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</si>
  <si>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</si>
  <si>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</si>
  <si>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</si>
  <si>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</si>
  <si>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</si>
  <si>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</si>
  <si>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</si>
  <si>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</si>
  <si>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</si>
  <si>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</si>
  <si>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</si>
  <si>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</si>
  <si>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</si>
  <si>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</si>
  <si>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</si>
  <si>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</si>
  <si>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</si>
  <si>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</si>
  <si>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</si>
  <si>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</si>
  <si>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</si>
  <si>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</si>
  <si>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</si>
  <si>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</si>
  <si>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</si>
  <si>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</si>
  <si>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</si>
  <si>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</si>
  <si>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</si>
  <si>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</si>
  <si>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</si>
  <si>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</si>
  <si>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</si>
  <si>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</si>
  <si>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</si>
  <si>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</si>
  <si>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</si>
  <si>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</si>
  <si>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</si>
  <si>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</si>
  <si>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</si>
  <si>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</si>
  <si>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</si>
  <si>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</si>
  <si>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</si>
  <si>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</si>
  <si>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</si>
  <si>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</si>
  <si>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</si>
  <si>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</si>
  <si>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</si>
  <si>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</si>
  <si>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</si>
  <si>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</si>
  <si>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</si>
  <si>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</si>
  <si>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</si>
  <si>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</si>
  <si>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</si>
  <si>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</si>
  <si>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</si>
  <si>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</si>
  <si>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</si>
  <si>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</si>
  <si>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</si>
  <si>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</si>
  <si>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</si>
  <si>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</si>
  <si>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</si>
  <si>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</si>
  <si>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</si>
  <si>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</si>
  <si>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</si>
  <si>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</si>
  <si>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</si>
  <si>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</si>
  <si>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</si>
  <si>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</si>
  <si>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</si>
  <si>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</si>
  <si>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</si>
  <si>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</si>
  <si>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</si>
  <si>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</si>
  <si>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</si>
  <si>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</si>
  <si>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</si>
  <si>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</si>
  <si>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</si>
  <si>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</si>
  <si>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</si>
  <si>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</si>
  <si>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</si>
  <si>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</si>
  <si>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</si>
  <si>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</si>
  <si>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</si>
  <si>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</si>
  <si>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</si>
  <si>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</si>
  <si>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</si>
  <si>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</si>
  <si>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</si>
  <si>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</si>
  <si>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</si>
  <si>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</si>
  <si>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</si>
  <si>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</si>
  <si>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</si>
  <si>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</si>
  <si>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</si>
  <si>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</si>
  <si>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</si>
  <si>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</si>
  <si>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</si>
  <si>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</si>
  <si>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</si>
  <si>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</si>
  <si>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</si>
  <si>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</si>
  <si>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</si>
  <si>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</si>
  <si>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</si>
  <si>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</si>
  <si>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</si>
  <si>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</si>
  <si>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</si>
  <si>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</si>
  <si>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</si>
  <si>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</si>
  <si>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</si>
  <si>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</si>
  <si>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</si>
  <si>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</si>
  <si>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</si>
  <si>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</si>
  <si>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</si>
  <si>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</si>
  <si>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</si>
  <si>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</si>
  <si>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</si>
  <si>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</si>
  <si>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</si>
  <si>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</si>
  <si>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</si>
  <si>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</si>
  <si>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</si>
  <si>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</si>
  <si>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</si>
  <si>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</si>
  <si>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</si>
  <si>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</si>
  <si>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</si>
  <si>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</si>
  <si>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</si>
  <si>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</si>
  <si>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</si>
  <si>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</si>
  <si>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</si>
  <si>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</si>
  <si>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</si>
  <si>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</si>
  <si>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</si>
  <si>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</si>
  <si>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</si>
  <si>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</si>
  <si>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</si>
  <si>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</si>
  <si>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</si>
  <si>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</si>
  <si>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</si>
  <si>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</si>
  <si>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</si>
  <si>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</si>
  <si>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</si>
  <si>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</si>
  <si>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</si>
  <si>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</si>
  <si>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</si>
  <si>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</si>
  <si>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</si>
  <si>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</si>
  <si>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</si>
  <si>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</si>
  <si>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</si>
  <si>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</si>
  <si>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</si>
  <si>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</si>
  <si>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</si>
  <si>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</si>
  <si>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</si>
  <si>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</si>
  <si>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</si>
  <si>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</si>
  <si>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</si>
  <si>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</si>
  <si>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</si>
  <si>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</si>
  <si>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</si>
  <si>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</si>
  <si>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</si>
  <si>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</si>
  <si>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</si>
  <si>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</si>
  <si>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</si>
  <si>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</si>
  <si>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</si>
  <si>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</si>
  <si>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</si>
  <si>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</si>
  <si>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</si>
  <si>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</si>
  <si>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</si>
  <si>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</si>
  <si>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</si>
  <si>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</si>
  <si>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</si>
  <si>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</si>
  <si>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</si>
  <si>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</si>
  <si>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</si>
  <si>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</si>
  <si>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</si>
  <si>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</si>
  <si>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</si>
  <si>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</si>
  <si>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</si>
  <si>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</si>
  <si>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</si>
  <si>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</si>
  <si>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</si>
  <si>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</si>
  <si>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</si>
  <si>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</si>
  <si>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</si>
  <si>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</si>
  <si>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</si>
  <si>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</si>
  <si>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</si>
  <si>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</si>
  <si>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</si>
  <si>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</si>
  <si>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</si>
  <si>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</si>
  <si>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</si>
  <si>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</si>
  <si>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</si>
  <si>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</si>
  <si>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</si>
  <si>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</si>
  <si>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</si>
  <si>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</si>
  <si>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</si>
  <si>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</si>
  <si>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</si>
  <si>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</si>
  <si>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</si>
  <si>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</si>
  <si>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</si>
  <si>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</si>
  <si>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</si>
  <si>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</si>
  <si>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</si>
  <si>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</si>
  <si>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</si>
  <si>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</si>
  <si>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</si>
  <si>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</si>
  <si>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</si>
  <si>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</si>
  <si>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</si>
  <si>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</si>
  <si>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</si>
  <si>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</si>
  <si>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</si>
  <si>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</si>
  <si>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</si>
  <si>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</si>
  <si>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</si>
  <si>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</si>
  <si>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</si>
  <si>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</si>
  <si>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</si>
  <si>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</si>
  <si>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</si>
  <si>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</si>
  <si>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</si>
  <si>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</si>
  <si>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</si>
  <si>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</si>
  <si>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</si>
  <si>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</si>
  <si>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</si>
  <si>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</si>
  <si>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</si>
  <si>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</si>
  <si>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</si>
  <si>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</si>
  <si>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</si>
  <si>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</si>
  <si>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</si>
  <si>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</si>
  <si>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</si>
  <si>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</si>
  <si>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</si>
  <si>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</si>
  <si>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</si>
  <si>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</si>
  <si>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</si>
  <si>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</si>
  <si>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</si>
  <si>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</si>
  <si>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</si>
  <si>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</si>
  <si>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</si>
  <si>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</si>
  <si>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</si>
  <si>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</si>
  <si>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</si>
  <si>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</si>
  <si>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</si>
  <si>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</si>
  <si>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</si>
  <si>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</si>
  <si>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</si>
  <si>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</si>
  <si>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</si>
  <si>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</si>
  <si>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</si>
  <si>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</si>
  <si>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</si>
  <si>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</si>
  <si>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</si>
  <si>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</si>
  <si>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</si>
  <si>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</si>
  <si>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</si>
  <si>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</si>
  <si>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</si>
  <si>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</si>
  <si>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</si>
  <si>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</si>
  <si>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</si>
  <si>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</si>
  <si>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</si>
  <si>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</si>
  <si>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</si>
  <si>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</si>
  <si>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</si>
  <si>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</si>
  <si>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</si>
  <si>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</si>
  <si>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</si>
  <si>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</si>
  <si>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</si>
  <si>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</si>
  <si>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</si>
  <si>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</si>
  <si>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</si>
  <si>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</si>
  <si>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</si>
  <si>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</si>
  <si>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</si>
  <si>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</si>
  <si>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</si>
  <si>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</si>
  <si>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</si>
  <si>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</si>
  <si>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</si>
  <si>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</si>
  <si>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</si>
  <si>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</si>
  <si>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</si>
  <si>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</si>
  <si>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</si>
  <si>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</si>
  <si>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</si>
  <si>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</si>
  <si>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</si>
  <si>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</si>
  <si>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</si>
  <si>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</si>
  <si>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</si>
  <si>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</si>
  <si>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</si>
  <si>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</si>
  <si>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</si>
  <si>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</si>
  <si>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</si>
  <si>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</si>
  <si>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</si>
  <si>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</si>
  <si>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</si>
  <si>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</si>
  <si>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</si>
  <si>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</si>
  <si>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</si>
  <si>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</si>
  <si>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</si>
  <si>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</si>
  <si>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</si>
  <si>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</si>
  <si>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</si>
  <si>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</si>
  <si>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</si>
  <si>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</si>
  <si>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</si>
  <si>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</si>
  <si>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</si>
  <si>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</si>
  <si>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</si>
  <si>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</si>
  <si>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</si>
  <si>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</si>
  <si>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</si>
  <si>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</si>
  <si>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</si>
  <si>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</si>
  <si>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</si>
  <si>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</si>
  <si>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</si>
  <si>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</si>
  <si>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</si>
  <si>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</si>
  <si>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</si>
  <si>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</si>
  <si>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</si>
  <si>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</si>
  <si>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</si>
  <si>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</si>
  <si>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</si>
  <si>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</si>
  <si>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</si>
  <si>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</si>
  <si>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</si>
  <si>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(blank)</t>
  </si>
  <si>
    <t>Launched at</t>
  </si>
  <si>
    <t>Deadline 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</si>
  <si>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</si>
  <si>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</si>
  <si>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</si>
  <si>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</si>
  <si>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</si>
  <si>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</si>
  <si>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</si>
  <si>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</si>
  <si>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</si>
  <si>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</si>
  <si>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</si>
  <si>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</si>
  <si>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Launched at 2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</si>
  <si>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</si>
  <si>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</si>
  <si>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</si>
  <si>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</si>
  <si>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</si>
  <si>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</si>
  <si>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</si>
  <si>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</si>
  <si>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</si>
  <si>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</si>
  <si>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</si>
  <si>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</si>
  <si>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</si>
  <si>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</si>
  <si>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</si>
  <si>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</si>
  <si>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</si>
  <si>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</si>
  <si>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</si>
  <si>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</si>
  <si>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or equal to 50000</t>
  </si>
  <si>
    <t>number of backers</t>
  </si>
  <si>
    <t>Failed Stats</t>
  </si>
  <si>
    <t xml:space="preserve">Median </t>
  </si>
  <si>
    <t>Max</t>
  </si>
  <si>
    <t>Mean</t>
  </si>
  <si>
    <t>Mode</t>
  </si>
  <si>
    <t xml:space="preserve">Min </t>
  </si>
  <si>
    <t>Variance</t>
  </si>
  <si>
    <t>St. Deviation</t>
  </si>
  <si>
    <t>Mean or median?</t>
  </si>
  <si>
    <t>Successful Stats</t>
  </si>
  <si>
    <t>More Variability?</t>
  </si>
  <si>
    <t xml:space="preserve">Median describes both data sets better because there's such a large variability in donations. </t>
  </si>
  <si>
    <t xml:space="preserve">There's more variability with the failed outcome. This makes sense as these donations were more unpredictable, leading to the failure of the project.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</si>
</sst>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0.0"/>
    <numFmt numFmtId="174" formatCode="mm/d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 applyFill="1" applyAlignment="1">
      <alignment horizontal="center"/>
    </xf>
    <xf numFmtId="0" fontId="0" fillId="0" borderId="0" xfId="0" applyFill="1"/>
    <xf numFmtId="9" fontId="0" fillId="0" borderId="0" xfId="43" applyFont="1"/>
    <xf numFmtId="166" fontId="16" fillId="0" borderId="0" xfId="43" applyNumberFormat="1" applyFont="1" applyAlignment="1">
      <alignment horizontal="center"/>
    </xf>
    <xf numFmtId="166" fontId="0" fillId="0" borderId="0" xfId="43" applyNumberFormat="1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74" fontId="18" fillId="0" borderId="0" xfId="0" applyNumberFormat="1" applyFont="1"/>
    <xf numFmtId="0" fontId="0" fillId="0" borderId="0" xfId="0" applyFont="1"/>
    <xf numFmtId="174" fontId="16" fillId="0" borderId="0" xfId="0" applyNumberFormat="1" applyFont="1" applyAlignment="1">
      <alignment horizontal="center"/>
    </xf>
    <xf numFmtId="174" fontId="0" fillId="0" borderId="0" xfId="0" applyNumberFormat="1"/>
    <xf numFmtId="0" fontId="19" fillId="0" borderId="0" xfId="0" applyFont="1" applyAlignment="1">
      <alignment horizontal="left" vertical="center" wrapText="1"/>
    </xf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one.xlsx]Pivot Parent !PivotTable9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Parent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5-490C-8D58-A97EC09E46F3}"/>
            </c:ext>
          </c:extLst>
        </c:ser>
        <c:ser>
          <c:idx val="1"/>
          <c:order val="1"/>
          <c:tx>
            <c:strRef>
              <c:f>'Pivot Parent '!$C$3:$C$4</c:f>
              <c:strCache>
                <c:ptCount val="1"/>
                <c:pt idx="0">
                  <c:v>failed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'Pivot Parent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5-490C-8D58-A97EC09E46F3}"/>
            </c:ext>
          </c:extLst>
        </c:ser>
        <c:ser>
          <c:idx val="2"/>
          <c:order val="2"/>
          <c:tx>
            <c:strRef>
              <c:f>'Pivot Parent '!$D$3:$D$4</c:f>
              <c:strCache>
                <c:ptCount val="1"/>
                <c:pt idx="0">
                  <c:v>live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'Pivot Parent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5-490C-8D58-A97EC09E46F3}"/>
            </c:ext>
          </c:extLst>
        </c:ser>
        <c:ser>
          <c:idx val="3"/>
          <c:order val="3"/>
          <c:tx>
            <c:strRef>
              <c:f>'Pivot Parent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'Pivot Parent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5-490C-8D58-A97EC09E4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712928"/>
        <c:axId val="523714592"/>
      </c:barChart>
      <c:catAx>
        <c:axId val="5237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14592"/>
        <c:crosses val="autoZero"/>
        <c:auto val="1"/>
        <c:lblAlgn val="ctr"/>
        <c:lblOffset val="100"/>
        <c:noMultiLvlLbl val="0"/>
      </c:catAx>
      <c:valAx>
        <c:axId val="5237145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one.xlsx]Pivot SUB!PivotTable10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E-4090-963F-FCA722D59B07}"/>
            </c:ext>
          </c:extLst>
        </c:ser>
        <c:ser>
          <c:idx val="1"/>
          <c:order val="1"/>
          <c:tx>
            <c:strRef>
              <c:f>'Pivot SUB'!$C$3:$C$4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E-4090-963F-FCA722D59B07}"/>
            </c:ext>
          </c:extLst>
        </c:ser>
        <c:ser>
          <c:idx val="2"/>
          <c:order val="2"/>
          <c:tx>
            <c:strRef>
              <c:f>'Pivot SUB'!$D$3:$D$4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E-4090-963F-FCA722D59B07}"/>
            </c:ext>
          </c:extLst>
        </c:ser>
        <c:ser>
          <c:idx val="3"/>
          <c:order val="3"/>
          <c:tx>
            <c:strRef>
              <c:f>'Pivot SUB'!$E$3:$E$4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E-4090-963F-FCA722D59B07}"/>
            </c:ext>
          </c:extLst>
        </c:ser>
        <c:ser>
          <c:idx val="4"/>
          <c:order val="4"/>
          <c:tx>
            <c:strRef>
              <c:f>'Pivot SUB'!$F$3:$F$4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SUB'!$A$5:$A$30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SUB'!$F$5:$F$30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B3AE-4090-963F-FCA722D5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011600"/>
        <c:axId val="742013680"/>
      </c:barChart>
      <c:catAx>
        <c:axId val="7420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13680"/>
        <c:crosses val="autoZero"/>
        <c:auto val="1"/>
        <c:lblAlgn val="ctr"/>
        <c:lblOffset val="100"/>
        <c:noMultiLvlLbl val="0"/>
      </c:catAx>
      <c:valAx>
        <c:axId val="7420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one.xlsx]Pivot Months!PivotTable11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Months'!$B$5:$B$6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7-4281-8AA5-6285A3AB4019}"/>
            </c:ext>
          </c:extLst>
        </c:ser>
        <c:ser>
          <c:idx val="1"/>
          <c:order val="1"/>
          <c:tx>
            <c:strRef>
              <c:f>'Pivot Months'!$C$5:$C$6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7-4281-8AA5-6285A3AB4019}"/>
            </c:ext>
          </c:extLst>
        </c:ser>
        <c:ser>
          <c:idx val="2"/>
          <c:order val="2"/>
          <c:tx>
            <c:strRef>
              <c:f>'Pivot Months'!$D$5:$D$6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Months'!$D$7:$D$19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7-4281-8AA5-6285A3AB4019}"/>
            </c:ext>
          </c:extLst>
        </c:ser>
        <c:ser>
          <c:idx val="3"/>
          <c:order val="3"/>
          <c:tx>
            <c:strRef>
              <c:f>'Pivot Months'!$E$5:$E$6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Months'!$E$7:$E$19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7-4281-8AA5-6285A3AB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692160"/>
        <c:axId val="781702144"/>
      </c:lineChart>
      <c:catAx>
        <c:axId val="7816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02144"/>
        <c:crosses val="autoZero"/>
        <c:auto val="1"/>
        <c:lblAlgn val="ctr"/>
        <c:lblOffset val="100"/>
        <c:noMultiLvlLbl val="0"/>
      </c:catAx>
      <c:valAx>
        <c:axId val="7817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  <a:r>
              <a:rPr lang="en-US" baseline="0"/>
              <a:t>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B-43E0-9704-16397D4D639B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B-43E0-9704-16397D4D639B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B-43E0-9704-16397D4D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669520"/>
        <c:axId val="1107671600"/>
      </c:lineChart>
      <c:catAx>
        <c:axId val="11076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71600"/>
        <c:crosses val="autoZero"/>
        <c:auto val="1"/>
        <c:lblAlgn val="ctr"/>
        <c:lblOffset val="100"/>
        <c:noMultiLvlLbl val="0"/>
      </c:catAx>
      <c:valAx>
        <c:axId val="11076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151946</xdr:rowOff>
    </xdr:from>
    <xdr:to>
      <xdr:col>16</xdr:col>
      <xdr:colOff>44450</xdr:colOff>
      <xdr:row>22</xdr:row>
      <xdr:rowOff>180521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606F2-4C59-0713-87B6-5EFF903B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334816</xdr:colOff>
      <xdr:row>3</xdr:row>
      <xdr:rowOff>57727</xdr:rowOff>
    </xdr:from>
    <xdr:to>
      <xdr:col>21</xdr:col>
      <xdr:colOff>34635</xdr:colOff>
      <xdr:row>30</xdr:row>
      <xdr:rowOff>11545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1DB88-E4B7-1FBD-4B2F-5D233BB6C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403225</xdr:colOff>
      <xdr:row>4</xdr:row>
      <xdr:rowOff>104775</xdr:rowOff>
    </xdr:from>
    <xdr:to>
      <xdr:col>10</xdr:col>
      <xdr:colOff>1355725</xdr:colOff>
      <xdr:row>18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A8521-A5D3-1B02-4506-74733EB4C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1543050</xdr:colOff>
      <xdr:row>15</xdr:row>
      <xdr:rowOff>53975</xdr:rowOff>
    </xdr:from>
    <xdr:to>
      <xdr:col>7</xdr:col>
      <xdr:colOff>57150</xdr:colOff>
      <xdr:row>29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49A804-59AA-DFD1-2431-CC2F4826D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rra Gomez" refreshedDate="44729.378911458334" createdVersion="8" refreshedVersion="8" minRefreshableVersion="3" recordCount="1000" xr:uid="{CA8CB95C-5D4E-4036-B10B-B1936D0C9FDB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166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rra Gomez" refreshedDate="44729.411397800926" createdVersion="8" refreshedVersion="8" minRefreshableVersion="3" recordCount="1001" xr:uid="{B2F3EF11-4D6C-4731-AFEA-2AE1D6911004}">
  <cacheSource type="worksheet">
    <worksheetSource ref="A1:U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 Funded" numFmtId="166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 at 2" numFmtId="174">
      <sharedItems containsNonDate="0" containsDate="1" containsString="0" containsBlank="1" minDate="2010-01-09T06:00:00" maxDate="2020-01-27T06:00:00" count="880">
        <d v="2015-11-28T00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base="11">
        <rangePr groupBy="years" startDate="2010-01-09T06:00:00" endDate="2020-01-27T06:00:00"/>
        <groupItems count="13">
          <s v="(blank)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Launched at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launched_at" numFmtId="0">
      <sharedItems containsString="0" containsBlank="1" containsNumber="1" containsInteger="1" minValue="1263016800" maxValue="1580104800"/>
    </cacheField>
    <cacheField name="Deadline Date" numFmtId="174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n v="1448690400"/>
    <d v="2015-12-15T06:00: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n v="1408424400"/>
    <d v="2014-08-21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n v="1384668000"/>
    <d v="2013-11-19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e v="#NAME?"/>
    <x v="1"/>
    <s v="USD"/>
    <x v="3"/>
    <x v="3"/>
    <n v="1565499600"/>
    <d v="2019-09-20T05:00: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n v="1547964000"/>
    <d v="2019-01-24T06:00: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n v="1346130000"/>
    <d v="2012-09-0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n v="1505278800"/>
    <d v="2017-09-14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n v="1439442000"/>
    <d v="2015-08-15T05:00: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n v="1281330000"/>
    <d v="2010-08-11T05:00: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n v="1379566800"/>
    <d v="2013-11-07T06:00: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n v="1281762000"/>
    <d v="2010-10-01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n v="1285045200"/>
    <d v="2010-09-27T05:00: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n v="1571720400"/>
    <d v="2019-10-30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n v="1465621200"/>
    <d v="2016-06-23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n v="1331013600"/>
    <d v="2012-04-02T05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n v="1575957600"/>
    <d v="2019-12-14T06:00: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n v="1390370400"/>
    <d v="2014-02-13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n v="1294812000"/>
    <d v="2011-01-13T06:00: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n v="1536382800"/>
    <d v="2018-09-16T05:00: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n v="1551679200"/>
    <d v="2019-03-25T05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n v="140652360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n v="1313384400"/>
    <d v="2011-09-18T05:00: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n v="1522731600"/>
    <d v="2018-04-18T05:00: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n v="1550124000"/>
    <d v="2019-04-08T05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n v="1403326800"/>
    <d v="2014-06-23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n v="1305694800"/>
    <d v="2011-06-07T05:00: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n v="1533013200"/>
    <d v="2018-08-27T05:00: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n v="1443848400"/>
    <d v="2015-10-11T05:00: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n v="1265695200"/>
    <d v="2010-03-04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n v="1532062800"/>
    <d v="2018-08-29T05:00: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n v="1558674000"/>
    <d v="2019-05-29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n v="1451973600"/>
    <d v="2016-02-02T06:00: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n v="1515564000"/>
    <d v="2018-02-06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n v="1412485200"/>
    <d v="2014-11-11T06:00: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n v="1490245200"/>
    <d v="2017-03-28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n v="1547877600"/>
    <d v="2019-03-02T06:00: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n v="1298700000"/>
    <d v="2011-03-23T05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n v="1570338000"/>
    <d v="2019-11-08T06:00: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n v="1287378000"/>
    <d v="2010-10-23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n v="1361772000"/>
    <d v="2013-03-11T05:00: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n v="1275714000"/>
    <d v="2010-06-24T05:00: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n v="1346734800"/>
    <d v="2012-09-30T05:00: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n v="1309755600"/>
    <d v="2011-07-13T05:00: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n v="1406178000"/>
    <d v="2014-08-09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n v="1552798800"/>
    <d v="2019-03-18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n v="1478062800"/>
    <d v="2016-11-17T06:00: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n v="1278565200"/>
    <d v="2010-07-31T05:00: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n v="1396069200"/>
    <d v="2014-04-28T05:00: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n v="1435208400"/>
    <d v="2015-07-07T05:00: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n v="1571547600"/>
    <d v="2019-12-04T06:00: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n v="1375333200"/>
    <d v="2013-08-29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n v="1332824400"/>
    <d v="2012-04-12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n v="1284526800"/>
    <d v="2010-09-19T05:00: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n v="1400562000"/>
    <d v="2014-06-28T05:00: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n v="1520748000"/>
    <d v="2018-03-17T05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n v="1532926800"/>
    <d v="2018-08-04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n v="1420869600"/>
    <d v="2015-01-17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n v="1504242000"/>
    <d v="2017-09-13T05:00: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n v="1442811600"/>
    <d v="2015-10-04T05:00: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n v="1497243600"/>
    <d v="2017-06-27T05:00: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n v="1342501200"/>
    <d v="2012-07-20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n v="1298268000"/>
    <d v="2011-04-02T05:00: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n v="1433480400"/>
    <d v="2015-06-06T05:00: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n v="1493355600"/>
    <d v="2017-05-04T05:00: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n v="1530507600"/>
    <d v="2018-07-17T05:00: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n v="1296108000"/>
    <d v="2011-02-03T06:00: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n v="1428469200"/>
    <d v="2015-04-13T05:00: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n v="1264399200"/>
    <d v="2010-01-30T06:00: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n v="1501131600"/>
    <d v="2017-09-12T05:00: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n v="1292738400"/>
    <d v="2011-01-22T06:00: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n v="1288674000"/>
    <d v="2010-12-21T06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71"/>
    <n v="1575093600"/>
    <d v="2019-12-04T06:00: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2"/>
    <n v="1435726800"/>
    <d v="2015-08-06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3"/>
    <n v="1480226400"/>
    <d v="2016-11-30T06:00: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4"/>
    <n v="1459054800"/>
    <d v="2016-03-28T05:00: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5"/>
    <n v="1531630800"/>
    <d v="2018-07-23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6"/>
    <n v="1421992800"/>
    <d v="2015-03-13T05:00: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7"/>
    <n v="1285563600"/>
    <d v="2010-10-11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8"/>
    <n v="1523854800"/>
    <d v="2018-04-17T05:00: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9"/>
    <n v="1529125200"/>
    <d v="2018-06-21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80"/>
    <n v="1503982800"/>
    <d v="2017-09-28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1"/>
    <n v="1511416800"/>
    <d v="2017-12-18T06:00: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82"/>
    <n v="1547704800"/>
    <d v="2019-01-24T06:00: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3"/>
    <n v="1469682000"/>
    <d v="2016-08-19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4"/>
    <n v="1343451600"/>
    <d v="2012-08-07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5"/>
    <n v="1315717200"/>
    <d v="2011-09-19T05:00: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6"/>
    <n v="1430715600"/>
    <d v="2015-05-17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7"/>
    <n v="1299564000"/>
    <d v="2011-03-19T05:00: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8"/>
    <n v="1429160400"/>
    <d v="2015-05-08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9"/>
    <n v="1271307600"/>
    <d v="2010-04-17T05:00: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90"/>
    <n v="145638000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91"/>
    <n v="1470459600"/>
    <d v="2016-09-03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92"/>
    <n v="1277269200"/>
    <d v="2010-06-24T05:00: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3"/>
    <n v="1350709200"/>
    <d v="2012-10-24T05:00: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4"/>
    <n v="1554613200"/>
    <d v="2019-04-18T05:00: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5"/>
    <n v="1571029200"/>
    <d v="2019-10-21T05:00: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96"/>
    <n v="1299736800"/>
    <d v="2011-03-23T05:00: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48"/>
    <n v="1435208400"/>
    <d v="2015-08-18T05:00: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7"/>
    <n v="1437973200"/>
    <d v="2015-07-31T05:00: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8"/>
    <n v="1416895200"/>
    <d v="2014-12-24T06:00: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9"/>
    <n v="1319000400"/>
    <d v="2011-11-06T05:00: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100"/>
    <n v="1424498400"/>
    <d v="2015-02-28T06:00: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101"/>
    <n v="1526274000"/>
    <d v="2018-05-21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102"/>
    <n v="1287896400"/>
    <d v="2010-11-02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3"/>
    <n v="1495515600"/>
    <d v="2017-05-24T05:00: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4"/>
    <n v="1364878800"/>
    <d v="2013-04-20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5"/>
    <n v="1567918800"/>
    <d v="2019-09-13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6"/>
    <n v="1524459600"/>
    <d v="2018-05-10T05:00: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7"/>
    <n v="1333688400"/>
    <d v="2012-05-13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8"/>
    <n v="1389506400"/>
    <d v="2014-01-14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9"/>
    <n v="1536642000"/>
    <d v="2018-09-30T05:00: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10"/>
    <n v="1348290000"/>
    <d v="2012-09-28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11"/>
    <n v="1408856400"/>
    <d v="2014-09-08T05:00: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12"/>
    <n v="1505192400"/>
    <d v="2017-09-19T05:00: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3"/>
    <n v="1554786000"/>
    <d v="2019-04-10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4"/>
    <n v="1510898400"/>
    <d v="2017-12-22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5"/>
    <n v="1442552400"/>
    <d v="2015-09-19T05:00: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6"/>
    <n v="1316667600"/>
    <d v="2011-09-28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7"/>
    <n v="1390716000"/>
    <d v="2014-02-01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8"/>
    <n v="1402894800"/>
    <d v="2014-07-03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9"/>
    <n v="1429246800"/>
    <d v="2015-04-21T05:00: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33"/>
    <n v="1412485200"/>
    <d v="2014-10-18T05:00: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120"/>
    <n v="1417068000"/>
    <d v="2014-12-24T06:00: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21"/>
    <n v="1448344800"/>
    <d v="2015-11-27T06:00: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22"/>
    <n v="1557723600"/>
    <d v="2019-07-05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3"/>
    <n v="1537333200"/>
    <d v="2018-09-23T05:00: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4"/>
    <n v="1471150800"/>
    <d v="2016-09-11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5"/>
    <n v="1273640400"/>
    <d v="2010-05-15T05:00: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6"/>
    <n v="1282885200"/>
    <d v="2010-09-09T05:00: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127"/>
    <n v="1422943200"/>
    <d v="2015-02-28T06:00: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8"/>
    <n v="1319605200"/>
    <d v="2011-11-11T06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9"/>
    <n v="1385704800"/>
    <d v="2013-12-12T06:00: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30"/>
    <n v="1515736800"/>
    <d v="2018-01-28T06:00: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31"/>
    <n v="1313125200"/>
    <d v="2011-09-03T05:00: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32"/>
    <n v="1308459600"/>
    <d v="2011-08-07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33"/>
    <n v="1362636000"/>
    <d v="2013-03-12T05:00: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4"/>
    <n v="1402117200"/>
    <d v="2014-06-19T05:00: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5"/>
    <n v="1286341200"/>
    <d v="2010-10-12T05:00: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6"/>
    <n v="1348808400"/>
    <d v="2012-10-04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7"/>
    <n v="1429592400"/>
    <d v="2015-05-07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8"/>
    <n v="1519538400"/>
    <d v="2018-03-02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9"/>
    <n v="1434085200"/>
    <d v="2015-06-18T05:00: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07"/>
    <n v="1333688400"/>
    <d v="2012-05-17T05:00: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40"/>
    <n v="1277701200"/>
    <d v="2010-07-1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41"/>
    <n v="1560747600"/>
    <d v="2019-06-25T05:00: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42"/>
    <n v="1410066000"/>
    <d v="2014-09-12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3"/>
    <n v="1320732000"/>
    <d v="2011-11-2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4"/>
    <n v="1465794000"/>
    <d v="2016-06-19T05:00: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5"/>
    <n v="1500958800"/>
    <d v="2017-08-03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6"/>
    <n v="1357020000"/>
    <d v="2013-02-22T06:00: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7"/>
    <n v="1544940000"/>
    <d v="2018-12-17T06:00: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8"/>
    <n v="1402290000"/>
    <d v="2014-07-30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9"/>
    <n v="1487311200"/>
    <d v="2017-02-24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50"/>
    <n v="1350622800"/>
    <d v="2012-10-25T05:00: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51"/>
    <n v="1463029200"/>
    <d v="2016-06-04T05:00: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52"/>
    <n v="1269493200"/>
    <d v="2010-04-09T05:00: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3"/>
    <n v="1570251600"/>
    <d v="2019-10-29T05:00: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4"/>
    <n v="1388383200"/>
    <d v="2014-01-11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5"/>
    <n v="1449554400"/>
    <d v="2015-12-09T06:00: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6"/>
    <n v="1553662800"/>
    <d v="2019-04-14T05:00: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7"/>
    <n v="1556341200"/>
    <d v="2019-05-13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8"/>
    <n v="1442984400"/>
    <d v="2015-09-29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9"/>
    <n v="1544248800"/>
    <d v="2019-01-07T06:00: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60"/>
    <n v="1508475600"/>
    <d v="2017-12-08T06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61"/>
    <n v="1507438800"/>
    <d v="2017-10-09T05:00: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62"/>
    <n v="1501563600"/>
    <d v="2017-09-02T05:00: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3"/>
    <n v="1292997600"/>
    <d v="2010-12-26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4"/>
    <n v="1370840400"/>
    <d v="2013-06-20T05:00: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5"/>
    <n v="1550815200"/>
    <d v="2019-03-17T05:00: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6"/>
    <n v="1339909200"/>
    <d v="2012-07-15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7"/>
    <n v="1501736400"/>
    <d v="2017-08-10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8"/>
    <n v="1395291600"/>
    <d v="2014-04-11T05:00: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9"/>
    <n v="1405746000"/>
    <d v="2014-08-03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70"/>
    <n v="1368853200"/>
    <d v="2013-05-24T05:00: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71"/>
    <n v="1444021200"/>
    <d v="2015-10-06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72"/>
    <n v="1472619600"/>
    <d v="2016-09-19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3"/>
    <n v="1472878800"/>
    <d v="2016-09-12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4"/>
    <n v="1289800800"/>
    <d v="2010-12-10T06:00: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5"/>
    <n v="1505970000"/>
    <d v="2017-09-30T05:00: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6"/>
    <n v="1363496400"/>
    <d v="2013-03-18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7"/>
    <n v="1269234000"/>
    <d v="2010-03-27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8"/>
    <n v="1507093200"/>
    <d v="2017-10-22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9"/>
    <n v="1560574800"/>
    <d v="2019-07-01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80"/>
    <n v="1284008400"/>
    <d v="2010-09-22T05:00: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81"/>
    <n v="1556859600"/>
    <d v="2019-05-04T05:00: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82"/>
    <n v="1526187600"/>
    <d v="2018-05-24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3"/>
    <n v="1400821200"/>
    <d v="2014-06-07T05:00: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4"/>
    <n v="1361599200"/>
    <d v="2013-03-23T05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5"/>
    <n v="1417500000"/>
    <d v="2014-12-03T06:00: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6"/>
    <n v="1457071200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7"/>
    <n v="1370322000"/>
    <d v="2013-06-05T05:00: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8"/>
    <n v="1552366800"/>
    <d v="2019-03-15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9"/>
    <n v="1403845200"/>
    <d v="2014-07-01T05:00: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90"/>
    <n v="1523163600"/>
    <d v="2018-04-12T05:00: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91"/>
    <n v="1442206800"/>
    <d v="2015-09-30T05:00: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92"/>
    <n v="1532840400"/>
    <d v="2018-08-05T05:00: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73"/>
    <n v="1472878800"/>
    <d v="2016-09-22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3"/>
    <n v="1498194000"/>
    <d v="2017-07-07T05:00: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4"/>
    <n v="1281070800"/>
    <d v="2010-09-04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5"/>
    <n v="1436245200"/>
    <d v="2015-07-11T05:00: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52"/>
    <n v="1269493200"/>
    <d v="2010-04-0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6"/>
    <n v="1406264400"/>
    <d v="2014-08-12T05:00: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7"/>
    <n v="1317531600"/>
    <d v="2011-10-06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8"/>
    <n v="1484632800"/>
    <d v="2017-01-19T06:00: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9"/>
    <n v="1301806800"/>
    <d v="2011-04-13T05:00: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200"/>
    <n v="1539752400"/>
    <d v="2018-10-29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1"/>
    <n v="1267250400"/>
    <d v="2010-03-08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2"/>
    <n v="1535432400"/>
    <d v="2018-09-17T05:00: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3"/>
    <n v="1510207200"/>
    <d v="2017-12-03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4"/>
    <n v="1462510800"/>
    <d v="2016-05-13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5"/>
    <n v="1488520800"/>
    <d v="2017-03-30T05:00: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6"/>
    <n v="1377579600"/>
    <d v="2013-09-20T05:00: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7"/>
    <n v="1576389600"/>
    <d v="2020-01-30T06:00: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8"/>
    <n v="1289019600"/>
    <d v="2010-11-14T06:00: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9"/>
    <n v="1282194000"/>
    <d v="2010-08-25T05:00: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10"/>
    <n v="1550037600"/>
    <d v="2019-02-15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1"/>
    <n v="1321941600"/>
    <d v="2011-11-24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2"/>
    <n v="1556427600"/>
    <d v="2019-05-07T05:00: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3"/>
    <n v="1320991200"/>
    <d v="2011-12-15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4"/>
    <n v="1345093200"/>
    <d v="2012-08-28T05:00: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5"/>
    <n v="1309496400"/>
    <d v="2011-07-19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6"/>
    <n v="1340254800"/>
    <d v="2012-06-23T05:00: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7"/>
    <n v="1412226000"/>
    <d v="2014-10-03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8"/>
    <n v="1458104400"/>
    <d v="2016-03-30T05:00: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9"/>
    <n v="1411534800"/>
    <d v="2014-11-08T06:00: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20"/>
    <n v="139909320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221"/>
    <n v="1270702800"/>
    <d v="2010-05-15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2"/>
    <n v="1431666000"/>
    <d v="2015-05-21T05:00: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172"/>
    <n v="1472619600"/>
    <d v="2016-09-25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3"/>
    <n v="1496293200"/>
    <d v="2017-07-19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4"/>
    <n v="1575612000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5"/>
    <n v="1369112400"/>
    <d v="2013-07-18T05:00: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6"/>
    <n v="1469422800"/>
    <d v="2016-07-26T05:00: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7"/>
    <n v="1307854800"/>
    <d v="2011-06-28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8"/>
    <n v="1503378000"/>
    <d v="2017-08-29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9"/>
    <n v="1486965600"/>
    <d v="2017-02-18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30"/>
    <n v="1561438800"/>
    <d v="2019-07-02T05:00: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1"/>
    <n v="1398402000"/>
    <d v="2014-04-27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2"/>
    <n v="1513231200"/>
    <d v="2018-01-08T06:00: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3"/>
    <n v="1440824400"/>
    <d v="2015-09-02T05:00: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194"/>
    <n v="1281070800"/>
    <d v="2010-08-07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n v="1397365200"/>
    <d v="2014-04-23T05:00: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n v="1494392400"/>
    <d v="2017-05-20T05:00: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n v="1520143200"/>
    <d v="2018-03-07T06:00: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n v="1405314000"/>
    <d v="2014-09-04T05:00: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n v="1396846800"/>
    <d v="2014-04-08T05:00: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n v="1375678800"/>
    <d v="2013-08-09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n v="1482386400"/>
    <d v="2017-01-06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n v="1420005600"/>
    <d v="2015-01-05T06:00: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n v="1420178400"/>
    <d v="2015-01-09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67"/>
    <n v="1264399200"/>
    <d v="2010-03-01T06:00: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3"/>
    <n v="1355032800"/>
    <d v="2012-12-11T06:00: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4"/>
    <n v="1382677200"/>
    <d v="2013-10-30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5"/>
    <n v="1302238800"/>
    <d v="2011-04-20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6"/>
    <n v="1487656800"/>
    <d v="2017-02-23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7"/>
    <n v="1297836000"/>
    <d v="2011-02-21T06:00: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8"/>
    <n v="1453615200"/>
    <d v="2016-03-01T06:00: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49"/>
    <n v="1362463200"/>
    <d v="2013-03-19T05:00: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0"/>
    <n v="1481176800"/>
    <d v="2016-12-28T06:00: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1"/>
    <n v="1354946400"/>
    <d v="2012-12-27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136"/>
    <n v="1348808400"/>
    <d v="2012-10-10T05:00: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2"/>
    <n v="1282712400"/>
    <d v="2010-08-29T05:00: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3"/>
    <n v="1301979600"/>
    <d v="2011-05-01T05:00: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4"/>
    <n v="1263016800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5"/>
    <n v="1360648800"/>
    <d v="2013-02-28T06:00: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6"/>
    <n v="1451800800"/>
    <d v="2016-02-16T06:00: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7"/>
    <n v="1415340000"/>
    <d v="2014-12-10T06:00: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58"/>
    <n v="1351054800"/>
    <d v="2012-11-09T06:00: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59"/>
    <n v="1349326800"/>
    <d v="2012-11-19T06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0"/>
    <n v="1548914400"/>
    <d v="2019-02-2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1"/>
    <n v="1291269600"/>
    <d v="2010-12-04T06:00: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2"/>
    <n v="1449468000"/>
    <d v="2016-01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3"/>
    <n v="1562734800"/>
    <d v="2019-08-04T05:00: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4"/>
    <n v="1505624400"/>
    <d v="2017-09-20T05:00: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5"/>
    <n v="1509948000"/>
    <d v="2017-11-11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266"/>
    <n v="1554526800"/>
    <d v="2019-04-14T05:00: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7"/>
    <n v="1334811600"/>
    <d v="2012-04-24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8"/>
    <n v="1279515600"/>
    <d v="2010-07-21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69"/>
    <n v="1353909600"/>
    <d v="2012-12-21T06:00: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0"/>
    <n v="1535950800"/>
    <d v="2018-09-06T05:00: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1"/>
    <n v="1511244000"/>
    <d v="2017-11-27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2"/>
    <n v="1331445600"/>
    <d v="2012-04-01T05:00: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73"/>
    <n v="1480226400"/>
    <d v="2016-12-03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273"/>
    <n v="1464584400"/>
    <d v="2016-06-04T05:00: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4"/>
    <n v="1335848400"/>
    <d v="2012-05-06T05:00: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5"/>
    <n v="1473483600"/>
    <d v="2016-10-18T05:00: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276"/>
    <n v="1479880800"/>
    <d v="2016-11-30T06:00: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n v="1430197200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n v="1331701200"/>
    <d v="2012-03-15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279"/>
    <n v="1438578000"/>
    <d v="2015-08-06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80"/>
    <n v="1368162000"/>
    <d v="2013-06-11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1"/>
    <n v="1318654800"/>
    <d v="2011-10-19T05:00: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2"/>
    <n v="1331874000"/>
    <d v="2012-04-03T05:00: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3"/>
    <n v="1286254800"/>
    <d v="2010-10-14T05:00: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4"/>
    <n v="1540530000"/>
    <d v="2018-11-07T06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5"/>
    <n v="1381813200"/>
    <d v="2013-11-09T06:00: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6"/>
    <n v="1548655200"/>
    <d v="2019-02-19T06:00: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7"/>
    <n v="1389679200"/>
    <d v="2014-01-23T06:00: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8"/>
    <n v="1456466400"/>
    <d v="2016-03-15T05:00: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9"/>
    <n v="1456984800"/>
    <d v="2016-04-28T05:00: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90"/>
    <n v="1504069200"/>
    <d v="2017-08-31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1"/>
    <n v="1424930400"/>
    <d v="2015-03-15T05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292"/>
    <n v="1535864400"/>
    <d v="2018-09-16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3"/>
    <n v="1452146400"/>
    <d v="2016-01-12T06:00: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4"/>
    <n v="1470546000"/>
    <d v="2016-09-17T05:00: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5"/>
    <n v="1458363600"/>
    <d v="2016-04-2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6"/>
    <n v="1500008400"/>
    <d v="2017-07-17T05:00: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7"/>
    <n v="1338958800"/>
    <d v="2012-06-26T05:00: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8"/>
    <n v="1303102800"/>
    <d v="2011-04-19T05:00: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9"/>
    <n v="1316581200"/>
    <d v="2011-10-1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300"/>
    <n v="1270789200"/>
    <d v="2010-04-25T05:00: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47"/>
    <n v="1297836000"/>
    <d v="2011-02-28T06:00: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244"/>
    <n v="1382677200"/>
    <d v="2013-11-01T05:00: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n v="1330322400"/>
    <d v="2012-02-29T06:00: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88"/>
    <n v="1552366800"/>
    <d v="2019-03-17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n v="1400907600"/>
    <d v="2014-06-22T05:00: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n v="1574143200"/>
    <d v="2019-11-20T06:00: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n v="1494738000"/>
    <d v="2017-05-27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n v="1392357600"/>
    <d v="2014-02-16T06:00: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n v="1281589200"/>
    <d v="2010-09-05T05:00: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n v="1305003600"/>
    <d v="2011-05-19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n v="1301634000"/>
    <d v="2011-04-09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n v="1290664800"/>
    <d v="2010-12-08T06:00: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n v="1395896400"/>
    <d v="2014-03-29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n v="1434862800"/>
    <d v="2015-07-03T05:00: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79"/>
    <n v="1529125200"/>
    <d v="2018-07-09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2"/>
    <n v="1451109600"/>
    <d v="2016-01-01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3"/>
    <n v="1566968400"/>
    <d v="2019-09-01T05:00: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4"/>
    <n v="1543557600"/>
    <d v="2018-12-11T06:00: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5"/>
    <n v="1481522400"/>
    <d v="2016-12-23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6"/>
    <n v="1512712800"/>
    <d v="2017-12-09T06:00: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7"/>
    <n v="1324274400"/>
    <d v="2011-12-20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8"/>
    <n v="1364446800"/>
    <d v="2013-03-29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19"/>
    <n v="1542693600"/>
    <d v="2018-12-18T06:00: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"/>
    <n v="1515564000"/>
    <d v="2018-01-17T06:00: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0"/>
    <n v="1573797600"/>
    <d v="2019-11-28T06:00: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1"/>
    <n v="1292392800"/>
    <d v="2010-12-16T06:00: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2"/>
    <n v="1573452000"/>
    <d v="2019-11-12T06:00: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3"/>
    <n v="1317790800"/>
    <d v="2011-11-04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4"/>
    <n v="1501650000"/>
    <d v="2017-08-16T05:00: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5"/>
    <n v="1323669600"/>
    <d v="2011-12-13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6"/>
    <n v="1440738000"/>
    <d v="2015-09-04T05:00: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7"/>
    <n v="1374296400"/>
    <d v="2013-08-01T05:00: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328"/>
    <n v="1384840800"/>
    <d v="2014-01-11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29"/>
    <n v="1516600800"/>
    <d v="2018-03-03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0"/>
    <n v="1436418000"/>
    <d v="2015-07-10T05:00: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1"/>
    <n v="1503550800"/>
    <d v="2017-10-18T05:00: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2"/>
    <n v="1423634400"/>
    <d v="2015-03-07T06:00: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3"/>
    <n v="1487224800"/>
    <d v="2017-03-01T06:00: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296"/>
    <n v="1500008400"/>
    <d v="2017-08-13T05:00: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4"/>
    <n v="1432098000"/>
    <d v="2015-06-07T05:00: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5"/>
    <n v="1440392400"/>
    <d v="2015-09-07T05:00: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6"/>
    <n v="1446876000"/>
    <d v="2015-11-15T06:00: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7"/>
    <n v="1562302800"/>
    <d v="2019-07-06T05:00: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38"/>
    <n v="1378184400"/>
    <d v="2013-09-10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39"/>
    <n v="1485064800"/>
    <d v="2017-03-03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0"/>
    <n v="1326520800"/>
    <d v="2012-01-23T06:00: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1"/>
    <n v="1441256400"/>
    <d v="2015-09-28T05:00: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2"/>
    <n v="1533877200"/>
    <d v="2018-08-13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343"/>
    <n v="1314421200"/>
    <d v="2011-09-03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4"/>
    <n v="1293861600"/>
    <d v="2011-01-15T06:00: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5"/>
    <n v="1507352400"/>
    <d v="2017-10-31T05:00: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65"/>
    <n v="1296108000"/>
    <d v="2011-03-06T06:00: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6"/>
    <n v="1324965600"/>
    <d v="2011-12-28T06:00: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7"/>
    <n v="1520229600"/>
    <d v="2018-04-04T05:00: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48"/>
    <n v="1482991200"/>
    <d v="2017-01-25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49"/>
    <n v="1294034400"/>
    <d v="2011-01-04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50"/>
    <n v="1413608400"/>
    <d v="2014-11-11T06:00: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1"/>
    <n v="1286946000"/>
    <d v="2010-11-05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2"/>
    <n v="1359871200"/>
    <d v="2013-03-14T05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3"/>
    <n v="1555304400"/>
    <d v="2019-04-21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4"/>
    <n v="1423375200"/>
    <d v="2015-03-31T05:00: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5"/>
    <n v="1420696800"/>
    <d v="2015-01-2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6"/>
    <n v="1502946000"/>
    <d v="2017-08-25T05:00: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7"/>
    <n v="1547186400"/>
    <d v="2019-01-16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8"/>
    <n v="1444971600"/>
    <d v="2015-12-12T06:00: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59"/>
    <n v="1404622800"/>
    <d v="2014-07-12T05:00: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12"/>
    <n v="1571720400"/>
    <d v="2019-11-05T06:00: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0"/>
    <n v="1526878800"/>
    <d v="2018-06-28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1"/>
    <n v="1319691600"/>
    <d v="2011-11-10T06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2"/>
    <n v="1371963600"/>
    <d v="2013-06-28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3"/>
    <n v="1433739600"/>
    <d v="2015-07-24T05:00: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4"/>
    <n v="1508130000"/>
    <d v="2017-11-04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10"/>
    <n v="1550037600"/>
    <d v="2019-02-19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5"/>
    <n v="1486706400"/>
    <d v="2017-03-09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6"/>
    <n v="1553835600"/>
    <d v="2019-04-30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7"/>
    <n v="1277528400"/>
    <d v="2010-07-08T05:00: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68"/>
    <n v="1339477200"/>
    <d v="2012-06-17T05:00: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69"/>
    <n v="1325656800"/>
    <d v="2012-01-06T06:00: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0"/>
    <n v="1288242000"/>
    <d v="2010-11-24T06:00: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1"/>
    <n v="1379048400"/>
    <d v="2013-09-28T05:00: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287"/>
    <n v="1389679200"/>
    <d v="2014-01-16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2"/>
    <n v="1294293600"/>
    <d v="2011-01-08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3"/>
    <n v="1500267600"/>
    <d v="2017-07-18T05:00: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4"/>
    <n v="1375074000"/>
    <d v="2013-08-08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5"/>
    <n v="1323324000"/>
    <d v="2011-12-09T06:00: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6"/>
    <n v="1538715600"/>
    <d v="2018-10-13T05:00: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77"/>
    <n v="1369285200"/>
    <d v="2013-05-29T05:00: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378"/>
    <n v="1525755600"/>
    <d v="2018-05-10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79"/>
    <n v="1296626400"/>
    <d v="2011-02-09T06:00: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0"/>
    <n v="1376629200"/>
    <d v="2013-09-07T05:00: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1"/>
    <n v="1572152400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2"/>
    <n v="1325829600"/>
    <d v="2012-02-22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125"/>
    <n v="1273640400"/>
    <d v="2010-06-17T05:00: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3"/>
    <n v="1510639200"/>
    <d v="2017-11-17T06:00: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4"/>
    <n v="1528088400"/>
    <d v="2018-07-24T05:00: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5"/>
    <n v="1359525600"/>
    <d v="2013-02-11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6"/>
    <n v="1570942800"/>
    <d v="2019-10-20T05:00: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87"/>
    <n v="1466398800"/>
    <d v="2016-07-1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88"/>
    <n v="1492491600"/>
    <d v="2017-04-22T05:00: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n v="1430197200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89"/>
    <n v="1496034000"/>
    <d v="2017-05-31T05:00: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0"/>
    <n v="1388728800"/>
    <d v="2014-01-13T06:00: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1"/>
    <n v="1543298400"/>
    <d v="2018-12-24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2"/>
    <n v="1271739600"/>
    <d v="2010-04-28T05:00: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3"/>
    <n v="1326434400"/>
    <d v="2012-01-30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4"/>
    <n v="1295244000"/>
    <d v="2011-01-26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5"/>
    <n v="1541221200"/>
    <d v="2018-11-27T06:00: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6"/>
    <n v="1336280400"/>
    <d v="2012-05-07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97"/>
    <n v="1324533600"/>
    <d v="2011-12-28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398"/>
    <n v="1498366800"/>
    <d v="2017-07-09T05:00: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399"/>
    <n v="1498712400"/>
    <d v="2017-07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0"/>
    <n v="1271480400"/>
    <d v="2010-05-07T05:00: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116"/>
    <n v="1316667600"/>
    <d v="2011-09-24T05:00: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1"/>
    <n v="1524027600"/>
    <d v="2018-04-24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2"/>
    <n v="1438059600"/>
    <d v="2015-08-03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3"/>
    <n v="1361944800"/>
    <d v="2013-03-06T06:00: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4"/>
    <n v="1410584400"/>
    <d v="2014-10-15T05:00: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5"/>
    <n v="1297404000"/>
    <d v="2011-02-18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6"/>
    <n v="1392012000"/>
    <d v="2014-03-10T05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07"/>
    <n v="1569733200"/>
    <d v="2019-11-02T05:00: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408"/>
    <n v="1529643600"/>
    <d v="2018-07-09T05:00: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09"/>
    <n v="1399006800"/>
    <d v="2014-05-2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0"/>
    <n v="1385359200"/>
    <d v="2013-12-11T06:00: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1"/>
    <n v="1480572000"/>
    <d v="2016-12-15T06:00: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2"/>
    <n v="1418623200"/>
    <d v="2014-12-27T06:00: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413"/>
    <n v="1555736400"/>
    <d v="2019-04-21T05:00: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4"/>
    <n v="1442120400"/>
    <d v="2015-09-16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5"/>
    <n v="1362376800"/>
    <d v="2013-04-03T05:00: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6"/>
    <n v="1478408400"/>
    <d v="2016-11-13T06:00: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7"/>
    <n v="1498798800"/>
    <d v="2017-07-10T05:00: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8"/>
    <n v="1335416400"/>
    <d v="2012-05-24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19"/>
    <n v="1504328400"/>
    <d v="2017-09-18T05:00: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0"/>
    <n v="1285822800"/>
    <d v="2010-10-19T05:00: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1"/>
    <n v="1311483600"/>
    <d v="2011-07-26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2"/>
    <n v="1291356000"/>
    <d v="2010-12-24T06:00: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3"/>
    <n v="1355810400"/>
    <d v="2012-12-20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4"/>
    <n v="1513663200"/>
    <d v="2018-01-04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5"/>
    <n v="1365915600"/>
    <d v="2013-04-16T05:00: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6"/>
    <n v="1551852000"/>
    <d v="2019-03-23T05:00: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7"/>
    <n v="1540098000"/>
    <d v="2018-11-13T06:00: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8"/>
    <n v="1500440400"/>
    <d v="2017-08-19T05:00: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29"/>
    <n v="1278392400"/>
    <d v="2010-07-07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11"/>
    <n v="1480572000"/>
    <d v="2017-01-11T06:00: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0"/>
    <n v="1382331600"/>
    <d v="2013-11-26T06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1"/>
    <n v="1316754000"/>
    <d v="2011-10-16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2"/>
    <n v="1518242400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3"/>
    <n v="1476421200"/>
    <d v="2016-10-16T05:00: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4"/>
    <n v="1269752400"/>
    <d v="2010-05-11T05:00: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5"/>
    <n v="1419746400"/>
    <d v="2015-01-22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8"/>
    <n v="1281330000"/>
    <d v="2010-08-12T05:00: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6"/>
    <n v="1398661200"/>
    <d v="2014-05-18T05:00: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385"/>
    <n v="1359525600"/>
    <d v="2013-03-09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37"/>
    <n v="1388469600"/>
    <d v="2014-01-04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38"/>
    <n v="1518328800"/>
    <d v="2018-02-25T06:00: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39"/>
    <n v="1517032800"/>
    <d v="2018-02-05T06:00: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0"/>
    <n v="1368594000"/>
    <d v="2013-06-07T05:00: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1"/>
    <n v="1448258400"/>
    <d v="2015-11-30T06:00: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442"/>
    <n v="1555218000"/>
    <d v="2019-04-30T05:00: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3"/>
    <n v="1431925200"/>
    <d v="2015-05-20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315"/>
    <n v="1481522400"/>
    <d v="2016-12-19T06:00: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4"/>
    <n v="1335934800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445"/>
    <n v="1552280400"/>
    <d v="2019-05-04T05:00: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6"/>
    <n v="1529989200"/>
    <d v="2018-06-27T05:00: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47"/>
    <n v="1418709600"/>
    <d v="2014-12-17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48"/>
    <n v="1372136400"/>
    <d v="2013-06-29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342"/>
    <n v="1533877200"/>
    <d v="2018-08-16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49"/>
    <n v="1309064400"/>
    <d v="2011-07-23T05:00: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0"/>
    <n v="1425877200"/>
    <d v="2015-03-21T05:00: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1"/>
    <n v="1501304400"/>
    <d v="2017-07-31T05:00: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2"/>
    <n v="1268287200"/>
    <d v="2010-03-20T05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3"/>
    <n v="1412139600"/>
    <d v="2014-11-12T06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4"/>
    <n v="1330063200"/>
    <d v="2012-03-06T06:00: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5"/>
    <n v="1576130400"/>
    <d v="2019-12-19T06:00: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56"/>
    <n v="1407128400"/>
    <d v="2014-09-22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57"/>
    <n v="1560142800"/>
    <d v="2019-07-21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58"/>
    <n v="1520575200"/>
    <d v="2018-03-24T05:00: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59"/>
    <n v="1492664400"/>
    <d v="2017-05-23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0"/>
    <n v="1454479200"/>
    <d v="2016-02-20T06:00: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1"/>
    <n v="1281934800"/>
    <d v="2010-08-21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2"/>
    <n v="1573970400"/>
    <d v="2019-11-24T06:00: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3"/>
    <n v="1372654800"/>
    <d v="2013-07-27T05:00: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4"/>
    <n v="1275886800"/>
    <d v="2010-07-12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5"/>
    <n v="1561784400"/>
    <d v="2019-07-12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66"/>
    <n v="1332392400"/>
    <d v="2012-03-23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67"/>
    <n v="1402376400"/>
    <d v="2014-06-14T05:00: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68"/>
    <n v="1495342800"/>
    <d v="2017-06-07T05:00: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69"/>
    <n v="1482213600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0"/>
    <n v="1420092000"/>
    <d v="2015-01-03T06:00: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1"/>
    <n v="1458018000"/>
    <d v="2016-03-20T05:00: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472"/>
    <n v="1367384400"/>
    <d v="2013-05-29T05:00: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473"/>
    <n v="1363064400"/>
    <d v="2013-03-14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4"/>
    <n v="1343365200"/>
    <d v="2012-08-25T05:00: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72"/>
    <n v="1435726800"/>
    <d v="2015-07-21T05:00: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43"/>
    <n v="1431925200"/>
    <d v="2015-05-19T05:00: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5"/>
    <n v="1362722400"/>
    <d v="2013-04-19T05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81"/>
    <n v="1511416800"/>
    <d v="2017-12-10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76"/>
    <n v="1365483600"/>
    <d v="2013-05-28T05:00: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192"/>
    <n v="1532840400"/>
    <d v="2018-08-19T05:00: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77"/>
    <n v="1336194000"/>
    <d v="2012-05-15T05:00: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78"/>
    <n v="1527742800"/>
    <d v="2018-06-24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479"/>
    <n v="1564030800"/>
    <d v="2019-08-04T05:00: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0"/>
    <n v="1404536400"/>
    <d v="2014-07-06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180"/>
    <n v="1284008400"/>
    <d v="2010-09-11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81"/>
    <n v="1386309600"/>
    <d v="2013-12-11T06:00: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2"/>
    <n v="1324620000"/>
    <d v="2011-12-25T06:00: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194"/>
    <n v="1281070800"/>
    <d v="2010-09-13T05:00: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3"/>
    <n v="1493960400"/>
    <d v="2017-05-10T05:00: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84"/>
    <n v="1519365600"/>
    <d v="2018-02-25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355"/>
    <n v="1420696800"/>
    <d v="2015-01-22T06:00: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85"/>
    <n v="1555650000"/>
    <d v="2019-04-22T05:00: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86"/>
    <n v="1471928400"/>
    <d v="2016-08-29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487"/>
    <n v="1341291600"/>
    <d v="2012-07-15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88"/>
    <n v="1267682400"/>
    <d v="2010-03-09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89"/>
    <n v="1272258000"/>
    <d v="2010-05-09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0"/>
    <n v="1290492000"/>
    <d v="2010-11-27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312"/>
    <n v="1451109600"/>
    <d v="2016-02-01T06:00: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1"/>
    <n v="1454652000"/>
    <d v="2016-03-12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2"/>
    <n v="1385186400"/>
    <d v="2014-01-07T06:00: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493"/>
    <n v="1399698000"/>
    <d v="2014-06-07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4"/>
    <n v="1283230800"/>
    <d v="2010-09-14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5"/>
    <n v="1384149600"/>
    <d v="2014-01-06T06:00: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496"/>
    <n v="1516860000"/>
    <d v="2018-01-26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497"/>
    <n v="1374642000"/>
    <d v="2013-08-29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498"/>
    <n v="1534482000"/>
    <d v="2018-08-18T05:00: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499"/>
    <n v="1528434000"/>
    <d v="2018-06-10T05:00: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00"/>
    <n v="1282626000"/>
    <d v="2010-09-19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1"/>
    <n v="1535605200"/>
    <d v="2018-09-22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2"/>
    <n v="1379826000"/>
    <d v="2013-10-08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3"/>
    <n v="1561957200"/>
    <d v="2019-07-07T05:00: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4"/>
    <n v="1525496400"/>
    <d v="2018-05-27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5"/>
    <n v="1433912400"/>
    <d v="2015-07-06T05:00: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6"/>
    <n v="1453442400"/>
    <d v="2016-02-21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7"/>
    <n v="1378875600"/>
    <d v="2013-09-26T05:00: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08"/>
    <n v="1452232800"/>
    <d v="2016-01-21T06:00: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09"/>
    <n v="1577253600"/>
    <d v="2020-01-14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0"/>
    <n v="1537160400"/>
    <d v="2018-09-20T05:00: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1"/>
    <n v="1422165600"/>
    <d v="2015-02-06T06:00: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2"/>
    <n v="1459486800"/>
    <d v="2016-04-14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3"/>
    <n v="1369717200"/>
    <d v="2013-06-06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4"/>
    <n v="1330495200"/>
    <d v="2012-03-21T05:00: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5"/>
    <n v="1419055200"/>
    <d v="2015-01-29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6"/>
    <n v="1480140000"/>
    <d v="2016-11-28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7"/>
    <n v="1293948000"/>
    <d v="2011-01-03T06:00: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18"/>
    <n v="1482127200"/>
    <d v="2016-12-25T06:00: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519"/>
    <n v="1396414800"/>
    <d v="2014-05-03T05:00: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0"/>
    <n v="1315285200"/>
    <d v="2011-09-13T05:00: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1"/>
    <n v="1443762000"/>
    <d v="2015-10-05T05:00: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2"/>
    <n v="1456293600"/>
    <d v="2016-04-07T05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3"/>
    <n v="1470114000"/>
    <d v="2016-08-09T05:00: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524"/>
    <n v="1321596000"/>
    <d v="2011-12-2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525"/>
    <n v="1318827600"/>
    <d v="2011-10-19T05:00: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188"/>
    <n v="1552366800"/>
    <d v="2019-03-14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n v="1542088800"/>
    <d v="2018-12-0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n v="1426395600"/>
    <d v="2015-03-23T05:00: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n v="1321336800"/>
    <d v="2011-12-05T06:00: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2"/>
    <n v="1456293600"/>
    <d v="2016-03-18T05:00: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529"/>
    <n v="1404968400"/>
    <d v="2014-07-12T05:00: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530"/>
    <n v="1279170000"/>
    <d v="2010-08-29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1"/>
    <n v="1294725600"/>
    <d v="2011-01-23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15"/>
    <n v="1419055200"/>
    <d v="2014-12-26T06:00: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n v="1434690000"/>
    <d v="2015-08-05T05:00: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n v="1443416400"/>
    <d v="2015-10-14T05:00: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409"/>
    <n v="1399006800"/>
    <d v="2014-05-04T05:00: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4"/>
    <n v="1575698400"/>
    <d v="2019-12-17T06:00: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"/>
    <n v="1400562000"/>
    <d v="2014-05-23T05:00: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5"/>
    <n v="1509512400"/>
    <d v="2017-11-18T06:00: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6"/>
    <n v="1299823200"/>
    <d v="2011-04-06T05:00: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7"/>
    <n v="1322719200"/>
    <d v="2011-12-04T06:00: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38"/>
    <n v="1312693200"/>
    <d v="2011-08-19T05:00: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39"/>
    <n v="1393394400"/>
    <d v="2014-03-06T06:00: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0"/>
    <n v="1304053200"/>
    <d v="2011-05-14T05:00: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05"/>
    <n v="1433912400"/>
    <d v="2015-06-15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1"/>
    <n v="1329717600"/>
    <d v="2012-03-08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2"/>
    <n v="1335330000"/>
    <d v="2012-05-09T05:00: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3"/>
    <n v="1268888400"/>
    <d v="2010-03-28T05:00: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4"/>
    <n v="1289973600"/>
    <d v="2010-12-06T06:00: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35"/>
    <n v="1547877600"/>
    <d v="2019-03-12T05:00: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152"/>
    <n v="1269493200"/>
    <d v="2010-04-25T05:00: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5"/>
    <n v="1436072400"/>
    <d v="2015-07-12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46"/>
    <n v="1419141600"/>
    <d v="2015-01-0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47"/>
    <n v="1279083600"/>
    <d v="2010-07-2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48"/>
    <n v="1401426000"/>
    <d v="2014-06-08T05:00: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549"/>
    <n v="1395810000"/>
    <d v="2014-04-08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0"/>
    <n v="1467003600"/>
    <d v="2016-06-30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1"/>
    <n v="1268715600"/>
    <d v="2010-04-06T05:00: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552"/>
    <n v="1457157600"/>
    <d v="2016-03-12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462"/>
    <n v="1573970400"/>
    <d v="2019-12-05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3"/>
    <n v="1276578000"/>
    <d v="2010-07-14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4"/>
    <n v="1423720800"/>
    <d v="2015-02-20T06:00: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5"/>
    <n v="1375160400"/>
    <d v="2013-08-11T05:00: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48"/>
    <n v="1401426000"/>
    <d v="2014-06-16T05:00: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62"/>
    <n v="1433480400"/>
    <d v="2015-06-16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56"/>
    <n v="1555563600"/>
    <d v="2019-05-15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57"/>
    <n v="1295676000"/>
    <d v="2011-02-1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27"/>
    <n v="1443848400"/>
    <d v="2015-11-13T06:00: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58"/>
    <n v="1457330400"/>
    <d v="2016-03-18T05:00: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59"/>
    <n v="1395550800"/>
    <d v="2014-03-25T05:00: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426"/>
    <n v="1551852000"/>
    <d v="2019-03-10T06:00: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0"/>
    <n v="1547618400"/>
    <d v="2019-02-02T06:00: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1"/>
    <n v="1355637600"/>
    <d v="2012-12-30T06:00: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2"/>
    <n v="1374728400"/>
    <d v="2013-08-06T05:00: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3"/>
    <n v="1287810000"/>
    <d v="2010-11-15T06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64"/>
    <n v="1503723600"/>
    <d v="2017-09-04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65"/>
    <n v="1484114400"/>
    <d v="2017-01-29T06:00: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66"/>
    <n v="1461906000"/>
    <d v="2016-05-09T05:00: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67"/>
    <n v="1379653200"/>
    <d v="2013-09-21T05:00: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568"/>
    <n v="1401858000"/>
    <d v="2014-06-14T05:00: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69"/>
    <n v="1367470800"/>
    <d v="2013-05-23T05:00: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0"/>
    <n v="1304658000"/>
    <d v="2011-05-07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1"/>
    <n v="1467954000"/>
    <d v="2016-07-12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2"/>
    <n v="1473742800"/>
    <d v="2016-09-18T05:00: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3"/>
    <n v="1523768400"/>
    <d v="2018-05-11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574"/>
    <n v="1437022800"/>
    <d v="2015-07-21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11"/>
    <n v="1422165600"/>
    <d v="2015-01-31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75"/>
    <n v="1580104800"/>
    <d v="2020-02-10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76"/>
    <n v="1285650000"/>
    <d v="2010-10-07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77"/>
    <n v="1276664400"/>
    <d v="2010-07-10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78"/>
    <n v="1286168400"/>
    <d v="2010-10-07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79"/>
    <n v="1467781200"/>
    <d v="2016-07-08T05:00: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0"/>
    <n v="1556686800"/>
    <d v="2019-05-12T05:00: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1"/>
    <n v="1553576400"/>
    <d v="2019-03-30T05:00: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2"/>
    <n v="1414904400"/>
    <d v="2014-11-20T06:00: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336"/>
    <n v="1446876000"/>
    <d v="2015-11-11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3"/>
    <n v="1490418000"/>
    <d v="2017-04-08T05:00: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4"/>
    <n v="1360389600"/>
    <d v="2013-03-13T05:00: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85"/>
    <n v="1326866400"/>
    <d v="2012-03-03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86"/>
    <n v="1479103200"/>
    <d v="2016-11-22T06:00: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87"/>
    <n v="1280206800"/>
    <d v="2010-08-08T05:00: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88"/>
    <n v="1532754000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89"/>
    <n v="1453096800"/>
    <d v="2016-01-21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0"/>
    <n v="1487570400"/>
    <d v="2017-03-20T05:00: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1"/>
    <n v="1545026400"/>
    <d v="2018-12-26T06:00: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2"/>
    <n v="1488348000"/>
    <d v="2017-03-19T05:00: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3"/>
    <n v="1545112800"/>
    <d v="2019-01-03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4"/>
    <n v="1537938000"/>
    <d v="2018-10-17T05:00: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5"/>
    <n v="1363150800"/>
    <d v="2013-03-24T05:00: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596"/>
    <n v="1523250000"/>
    <d v="2018-05-03T05:00: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597"/>
    <n v="1499317200"/>
    <d v="2017-07-24T05:00: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598"/>
    <n v="1287550800"/>
    <d v="2010-10-31T05:00: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599"/>
    <n v="1404795600"/>
    <d v="2014-08-04T05:00: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0"/>
    <n v="1393048800"/>
    <d v="2014-03-09T06:00: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601"/>
    <n v="1470373200"/>
    <d v="2016-09-17T05:00: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2"/>
    <n v="1460091600"/>
    <d v="2016-04-10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335"/>
    <n v="1440392400"/>
    <d v="2015-08-29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3"/>
    <n v="1488434400"/>
    <d v="2017-03-15T05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4"/>
    <n v="1514440800"/>
    <d v="2018-01-02T06:00: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5"/>
    <n v="1514354400"/>
    <d v="2018-01-12T06:00: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06"/>
    <n v="1440910800"/>
    <d v="2015-09-22T05:00: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5"/>
    <n v="1296108000"/>
    <d v="2011-01-28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07"/>
    <n v="1440133200"/>
    <d v="2015-08-30T05:00: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08"/>
    <n v="1332910800"/>
    <d v="2012-04-27T05:00: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09"/>
    <n v="1544335200"/>
    <d v="2018-12-13T06:00: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0"/>
    <n v="1286427600"/>
    <d v="2010-10-30T05:00: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541"/>
    <n v="1329717600"/>
    <d v="2012-03-01T06:00: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611"/>
    <n v="1310187600"/>
    <d v="2011-07-23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2"/>
    <n v="1377838800"/>
    <d v="2013-09-05T05:00: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3"/>
    <n v="1410325200"/>
    <d v="2014-09-19T05:00: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4"/>
    <n v="1343797200"/>
    <d v="2012-08-13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15"/>
    <n v="1498453200"/>
    <d v="2017-07-05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90"/>
    <n v="1456380000"/>
    <d v="2016-03-08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16"/>
    <n v="1280552400"/>
    <d v="2010-08-04T05:00: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17"/>
    <n v="1521608400"/>
    <d v="2018-03-31T05:00: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18"/>
    <n v="1460696400"/>
    <d v="2016-05-06T05:00: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19"/>
    <n v="1313730000"/>
    <d v="2011-10-05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0"/>
    <n v="1568178000"/>
    <d v="2019-09-18T05:00: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1"/>
    <n v="1348635600"/>
    <d v="2012-10-05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622"/>
    <n v="1468126800"/>
    <d v="2016-08-29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35"/>
    <n v="1547877600"/>
    <d v="2019-01-21T06:00: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3"/>
    <n v="1571374800"/>
    <d v="2019-10-23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24"/>
    <n v="1576303200"/>
    <d v="2019-12-16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25"/>
    <n v="1324447200"/>
    <d v="2011-12-27T06:00: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26"/>
    <n v="1386741600"/>
    <d v="2013-12-20T06:00: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27"/>
    <n v="1537074000"/>
    <d v="2018-09-18T05:00: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28"/>
    <n v="1277787600"/>
    <d v="2010-07-19T05:00: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629"/>
    <n v="1440306000"/>
    <d v="2015-09-16T05:00: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0"/>
    <n v="1522126800"/>
    <d v="2018-04-0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31"/>
    <n v="1489298400"/>
    <d v="2017-03-15T05:00: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2"/>
    <n v="1547100000"/>
    <d v="2019-01-26T06:00: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3"/>
    <n v="1383022800"/>
    <d v="2013-11-10T06:00: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4"/>
    <n v="1322373600"/>
    <d v="2011-12-03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5"/>
    <n v="1349240400"/>
    <d v="2012-10-20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36"/>
    <n v="1562648400"/>
    <d v="2019-07-27T05:00: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37"/>
    <n v="1508216400"/>
    <d v="2017-11-03T05:00: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38"/>
    <n v="1511762400"/>
    <d v="2018-01-03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639"/>
    <n v="1447480800"/>
    <d v="2015-11-30T06:00: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640"/>
    <n v="1429506000"/>
    <d v="2015-04-21T05:00: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1"/>
    <n v="1522472400"/>
    <d v="2018-04-02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2"/>
    <n v="1322114400"/>
    <d v="2011-12-08T06:00: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230"/>
    <n v="1561438800"/>
    <d v="2019-06-26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7"/>
    <n v="1264399200"/>
    <d v="2010-02-09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3"/>
    <n v="1301202000"/>
    <d v="2011-04-03T05:00: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644"/>
    <n v="1374469200"/>
    <d v="2013-07-27T05:00: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5"/>
    <n v="1334984400"/>
    <d v="2012-05-08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6"/>
    <n v="1467608400"/>
    <d v="2016-07-19T05:00: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26"/>
    <n v="1386741600"/>
    <d v="2013-12-15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47"/>
    <n v="1546754400"/>
    <d v="2019-01-14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159"/>
    <n v="1544248800"/>
    <d v="2019-01-13T06:00: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48"/>
    <n v="1495429200"/>
    <d v="2017-06-01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267"/>
    <n v="1334811600"/>
    <d v="2012-04-26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49"/>
    <n v="1531544400"/>
    <d v="2018-07-21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248"/>
    <n v="1453615200"/>
    <d v="2016-01-26T06:00: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571"/>
    <n v="1467954000"/>
    <d v="2016-08-18T05:00: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650"/>
    <n v="1471842000"/>
    <d v="2016-09-03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1"/>
    <n v="1408424400"/>
    <d v="2014-08-20T05:00: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651"/>
    <n v="1281157200"/>
    <d v="2010-08-12T05:00: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2"/>
    <n v="1373432400"/>
    <d v="2013-08-07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53"/>
    <n v="1313989200"/>
    <d v="2011-09-1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54"/>
    <n v="1371445200"/>
    <d v="2013-07-13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55"/>
    <n v="1338267600"/>
    <d v="2012-06-0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656"/>
    <n v="1519192800"/>
    <d v="2018-03-07T06:00: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57"/>
    <n v="1522818000"/>
    <d v="2018-04-10T05:00: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65"/>
    <n v="1509948000"/>
    <d v="2017-12-03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58"/>
    <n v="1456898400"/>
    <d v="2016-03-23T05:00: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59"/>
    <n v="1413954000"/>
    <d v="2014-10-24T05:00: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0"/>
    <n v="1416031200"/>
    <d v="2014-11-17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61"/>
    <n v="1287982800"/>
    <d v="2010-10-31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4"/>
    <n v="1547964000"/>
    <d v="2019-03-19T05:00: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2"/>
    <n v="1464152400"/>
    <d v="2016-06-05T05:00: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3"/>
    <n v="1359957600"/>
    <d v="2013-02-06T06:00: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64"/>
    <n v="1432357200"/>
    <d v="2015-05-29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65"/>
    <n v="1500786000"/>
    <d v="2017-07-24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66"/>
    <n v="1490158800"/>
    <d v="2017-04-14T05:00: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43"/>
    <n v="1406178000"/>
    <d v="2014-08-06T05:00: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67"/>
    <n v="1485583200"/>
    <d v="2017-02-09T06:00: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68"/>
    <n v="1459314000"/>
    <d v="2016-04-06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69"/>
    <n v="1424412000"/>
    <d v="2015-02-24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0"/>
    <n v="1478844000"/>
    <d v="2016-11-23T06:00: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1"/>
    <n v="1416117600"/>
    <d v="2014-12-08T06:00: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2"/>
    <n v="1340946000"/>
    <d v="2012-06-30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3"/>
    <n v="1486101600"/>
    <d v="2017-02-06T06:00: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74"/>
    <n v="1274590800"/>
    <d v="2010-05-24T05:00: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75"/>
    <n v="1263880800"/>
    <d v="2010-03-02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76"/>
    <n v="1445403600"/>
    <d v="2015-10-27T05:00: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342"/>
    <n v="1533877200"/>
    <d v="2018-08-12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77"/>
    <n v="1275195600"/>
    <d v="2010-06-26T05:00: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78"/>
    <n v="1318136400"/>
    <d v="2011-10-14T05:00: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679"/>
    <n v="1283403600"/>
    <d v="2010-09-13T05:00: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0"/>
    <n v="1267423200"/>
    <d v="2010-03-26T05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1"/>
    <n v="1412744400"/>
    <d v="2014-10-20T05:00: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2"/>
    <n v="1277960400"/>
    <d v="2010-07-26T05:00: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3"/>
    <n v="1458190800"/>
    <d v="2016-04-01T05:00: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84"/>
    <n v="1280984400"/>
    <d v="2010-08-23T05:00: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74"/>
    <n v="1274590800"/>
    <d v="2010-06-07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685"/>
    <n v="1351400400"/>
    <d v="2012-12-20T06:00: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605"/>
    <n v="1514354400"/>
    <d v="2018-01-08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86"/>
    <n v="1421733600"/>
    <d v="2015-01-26T06:00: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87"/>
    <n v="1305176400"/>
    <d v="2011-05-16T05:00: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88"/>
    <n v="1414126800"/>
    <d v="2014-11-02T05:00: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689"/>
    <n v="1517810400"/>
    <d v="2018-03-07T06:00: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0"/>
    <n v="1564635600"/>
    <d v="2019-08-30T05:00: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1"/>
    <n v="1500699600"/>
    <d v="2017-07-27T05:00: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2"/>
    <n v="1354082400"/>
    <d v="2012-12-09T06:00: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3"/>
    <n v="1336453200"/>
    <d v="2012-06-12T05:00: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4"/>
    <n v="1305262800"/>
    <d v="2011-05-21T05:00: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695"/>
    <n v="1492232400"/>
    <d v="2017-05-10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123"/>
    <n v="1537333200"/>
    <d v="2018-09-20T05:00: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696"/>
    <n v="1444107600"/>
    <d v="2015-11-20T06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626"/>
    <n v="1386741600"/>
    <d v="2013-12-26T06:00: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697"/>
    <n v="1376542800"/>
    <d v="2013-09-10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698"/>
    <n v="1397451600"/>
    <d v="2014-04-21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699"/>
    <n v="1548482400"/>
    <d v="2019-02-22T06:00: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0"/>
    <n v="1549692000"/>
    <d v="2019-02-13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1"/>
    <n v="1492059600"/>
    <d v="2017-04-23T05:00: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2"/>
    <n v="1463979600"/>
    <d v="2016-07-03T05:00: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3"/>
    <n v="1415253600"/>
    <d v="2014-11-16T06:00: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4"/>
    <n v="1562216400"/>
    <d v="2019-07-22T05:00: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431"/>
    <n v="1316754000"/>
    <d v="2011-10-22T05:00: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05"/>
    <n v="1313211600"/>
    <d v="2011-08-18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06"/>
    <n v="1439528400"/>
    <d v="2015-08-23T05:00: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07"/>
    <n v="1469163600"/>
    <d v="2016-08-10T05:00: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8"/>
    <n v="1288501200"/>
    <d v="2010-12-21T06:00: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09"/>
    <n v="1298959200"/>
    <d v="2011-03-29T05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0"/>
    <n v="1387260000"/>
    <d v="2013-12-24T06:00: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1"/>
    <n v="1457244000"/>
    <d v="2016-03-17T05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157"/>
    <n v="1556341200"/>
    <d v="2019-05-31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630"/>
    <n v="1522126800"/>
    <d v="2018-04-03T05:00: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2"/>
    <n v="1305954000"/>
    <d v="2011-05-30T05:00: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93"/>
    <n v="1350709200"/>
    <d v="2012-11-10T06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713"/>
    <n v="1401166800"/>
    <d v="2014-07-03T05:00: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14"/>
    <n v="1266127200"/>
    <d v="2010-02-20T06:00: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15"/>
    <n v="1481436000"/>
    <d v="2016-12-27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16"/>
    <n v="1372222800"/>
    <d v="2013-07-24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48"/>
    <n v="1372136400"/>
    <d v="2013-06-29T05:00: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717"/>
    <n v="1513922400"/>
    <d v="2018-01-03T06:00: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18"/>
    <n v="1477976400"/>
    <d v="2016-11-04T05:00: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19"/>
    <n v="1407474000"/>
    <d v="2014-08-15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0"/>
    <n v="1546149600"/>
    <d v="2019-01-22T06:00: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1"/>
    <n v="1338440400"/>
    <d v="2012-06-28T05:00: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2"/>
    <n v="1454133600"/>
    <d v="2016-02-03T06:00: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139"/>
    <n v="1434085200"/>
    <d v="2015-06-16T05:00: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3"/>
    <n v="1577772000"/>
    <d v="2020-01-22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704"/>
    <n v="1562216400"/>
    <d v="2019-07-06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724"/>
    <n v="1548568800"/>
    <d v="2019-03-02T06:00: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5"/>
    <n v="1514872800"/>
    <d v="2018-01-22T06:00: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660"/>
    <n v="1416031200"/>
    <d v="2015-01-05T06:00: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26"/>
    <n v="1330927200"/>
    <d v="2012-03-29T05:00: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727"/>
    <n v="1571115600"/>
    <d v="2019-11-28T06:00: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28"/>
    <n v="1463461200"/>
    <d v="2016-06-03T05:00: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29"/>
    <n v="1344920400"/>
    <d v="2012-08-15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730"/>
    <n v="1511848800"/>
    <d v="2017-12-08T06:00: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1"/>
    <n v="1452319200"/>
    <d v="2016-01-11T06:00: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8"/>
    <n v="1523854800"/>
    <d v="2018-04-21T05:00: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2"/>
    <n v="1346043600"/>
    <d v="2012-09-06T05:00: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3"/>
    <n v="1464325200"/>
    <d v="2016-05-29T05:00: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4"/>
    <n v="1511935200"/>
    <d v="2017-12-25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406"/>
    <n v="1392012000"/>
    <d v="2014-02-12T06:00: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5"/>
    <n v="1556946000"/>
    <d v="2019-06-01T05:00: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36"/>
    <n v="1548050400"/>
    <d v="2019-02-03T06:00: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737"/>
    <n v="1353736800"/>
    <d v="2012-12-09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192"/>
    <n v="1532840400"/>
    <d v="2018-08-11T05:00: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38"/>
    <n v="1488261600"/>
    <d v="2017-03-13T05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39"/>
    <n v="1393567200"/>
    <d v="2014-03-17T05:00: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613"/>
    <n v="1410325200"/>
    <d v="2014-10-05T05:00: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740"/>
    <n v="1276923600"/>
    <d v="2010-07-21T05:00: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145"/>
    <n v="1500958800"/>
    <d v="2017-08-06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1"/>
    <n v="1292220000"/>
    <d v="2011-01-10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2"/>
    <n v="1304398800"/>
    <d v="2011-05-15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202"/>
    <n v="1535432400"/>
    <d v="2018-09-22T05:00: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3"/>
    <n v="1433826000"/>
    <d v="2015-06-24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744"/>
    <n v="1514959200"/>
    <d v="2018-03-03T06:00: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5"/>
    <n v="1332738000"/>
    <d v="2012-04-29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46"/>
    <n v="1445490000"/>
    <d v="2015-11-25T06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47"/>
    <n v="1297663200"/>
    <d v="2011-02-25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362"/>
    <n v="1371963600"/>
    <d v="2013-06-29T05:00: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48"/>
    <n v="1425103200"/>
    <d v="2015-03-06T06:00: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49"/>
    <n v="1265349600"/>
    <d v="2010-02-16T06:00: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643"/>
    <n v="1301202000"/>
    <d v="2011-05-20T05:00: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0"/>
    <n v="1538024400"/>
    <d v="2018-10-06T05:00: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1"/>
    <n v="1395032400"/>
    <d v="2014-05-01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2"/>
    <n v="1405486800"/>
    <d v="2014-07-18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3"/>
    <n v="1455861600"/>
    <d v="2016-03-06T06:00: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4"/>
    <n v="1529038800"/>
    <d v="2018-06-18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55"/>
    <n v="1535259600"/>
    <d v="2018-09-01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56"/>
    <n v="1327212000"/>
    <d v="2012-01-25T06:00: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57"/>
    <n v="1526360400"/>
    <d v="2018-06-21T05:00: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58"/>
    <n v="1532149200"/>
    <d v="2018-08-26T05:00: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59"/>
    <n v="1515304800"/>
    <d v="2018-01-10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0"/>
    <n v="1276318800"/>
    <d v="2010-06-21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1"/>
    <n v="1328767200"/>
    <d v="2012-02-12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762"/>
    <n v="1321682400"/>
    <d v="2011-12-04T06:00: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444"/>
    <n v="1335934800"/>
    <d v="2012-06-04T05:00: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763"/>
    <n v="1310792400"/>
    <d v="2011-07-26T05:00: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4"/>
    <n v="1308546000"/>
    <d v="2011-06-25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5"/>
    <n v="1574056800"/>
    <d v="2019-12-15T06:00: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766"/>
    <n v="1308373200"/>
    <d v="2011-07-19T05:00: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7"/>
    <n v="1335243600"/>
    <d v="2012-05-11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68"/>
    <n v="1328421600"/>
    <d v="2012-02-28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69"/>
    <n v="1524286800"/>
    <d v="2018-04-28T05:00: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770"/>
    <n v="1362117600"/>
    <d v="2013-03-19T05:00: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1"/>
    <n v="1550556000"/>
    <d v="2019-03-01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2"/>
    <n v="1269147600"/>
    <d v="2010-03-29T05:00: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3"/>
    <n v="1312174800"/>
    <d v="2011-08-05T05:00: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774"/>
    <n v="1434517200"/>
    <d v="2015-07-10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n v="1471582800"/>
    <d v="2016-08-24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n v="1410757200"/>
    <d v="2014-09-24T05:00: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n v="1304830800"/>
    <d v="2011-05-09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n v="1539061200"/>
    <d v="2018-10-15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n v="1381554000"/>
    <d v="2013-10-23T05:00: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n v="1277096400"/>
    <d v="2010-07-05T05:00: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335"/>
    <n v="1440392400"/>
    <d v="2015-09-18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535"/>
    <n v="1509512400"/>
    <d v="2017-11-19T06:00: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270"/>
    <n v="1535950800"/>
    <d v="2018-09-08T05:00: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781"/>
    <n v="1389160800"/>
    <d v="2014-01-13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2"/>
    <n v="1271998800"/>
    <d v="2010-05-31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3"/>
    <n v="1294898400"/>
    <d v="2011-01-14T06:00: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784"/>
    <n v="1559970000"/>
    <d v="2019-07-02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5"/>
    <n v="1469509200"/>
    <d v="2016-07-27T05:00: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6"/>
    <n v="1579068000"/>
    <d v="2020-02-08T06:00: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787"/>
    <n v="1487743200"/>
    <d v="2017-03-03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n v="1563685200"/>
    <d v="2019-07-23T05:00: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330"/>
    <n v="1436418000"/>
    <d v="2015-08-07T05:00: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89"/>
    <n v="1421820000"/>
    <d v="2015-01-25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0"/>
    <n v="1274763600"/>
    <d v="2010-06-30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1"/>
    <n v="1399179600"/>
    <d v="2014-05-06T05:00: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792"/>
    <n v="1275800400"/>
    <d v="2010-07-14T05:00: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793"/>
    <n v="1282798800"/>
    <d v="2010-09-13T05:00: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794"/>
    <n v="1437109200"/>
    <d v="2015-09-02T05:00: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5"/>
    <n v="1491886800"/>
    <d v="2017-04-30T05:00: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6"/>
    <n v="1394600400"/>
    <d v="2014-03-19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797"/>
    <n v="1561352400"/>
    <d v="2019-06-25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8"/>
    <n v="1322892000"/>
    <d v="2012-01-16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9"/>
    <n v="1274418000"/>
    <d v="2010-07-0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800"/>
    <n v="1434344400"/>
    <d v="2015-06-19T05:00: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801"/>
    <n v="1373518800"/>
    <d v="2013-08-10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802"/>
    <n v="1517637600"/>
    <d v="2018-02-12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3"/>
    <n v="1310619600"/>
    <d v="2011-07-17T05:00: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212"/>
    <n v="1556427600"/>
    <d v="2019-04-30T05:00: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4"/>
    <n v="1576476000"/>
    <d v="2019-12-22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5"/>
    <n v="1381122000"/>
    <d v="2013-10-25T05:00: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6"/>
    <n v="1411102800"/>
    <d v="2014-09-20T05:00: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807"/>
    <n v="1531803600"/>
    <d v="2018-08-19T05:00: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722"/>
    <n v="1454133600"/>
    <d v="2016-03-12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477"/>
    <n v="1336194000"/>
    <d v="2012-05-20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259"/>
    <n v="1349326800"/>
    <d v="2012-10-08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9"/>
    <n v="1379566800"/>
    <d v="2013-09-22T05:00: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8"/>
    <n v="1494651600"/>
    <d v="2017-06-18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9"/>
    <n v="1303880400"/>
    <d v="2011-05-04T05:00: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444"/>
    <n v="1335934800"/>
    <d v="2012-05-13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384"/>
    <n v="1528088400"/>
    <d v="2018-07-01T05:00: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n v="1421906400"/>
    <d v="2015-01-23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n v="1568005200"/>
    <d v="2019-09-11T05:00: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n v="1346821200"/>
    <d v="2012-09-18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n v="1557637200"/>
    <d v="2019-05-25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n v="1375592400"/>
    <d v="2013-08-16T05:00: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0"/>
    <n v="1503982800"/>
    <d v="2017-09-07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815"/>
    <n v="1418882400"/>
    <d v="2014-12-27T06:00: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n v="1309237200"/>
    <d v="2011-07-22T05:00: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474"/>
    <n v="1343365200"/>
    <d v="2012-08-0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n v="1507957200"/>
    <d v="2017-11-15T06:00: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n v="1549519200"/>
    <d v="2019-02-2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n v="1329026400"/>
    <d v="2012-02-26T06:00: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609"/>
    <n v="1544335200"/>
    <d v="2018-12-18T06:00: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547"/>
    <n v="1279083600"/>
    <d v="2010-07-15T05:00: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0"/>
    <n v="1572498000"/>
    <d v="2019-11-11T06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1"/>
    <n v="1506056400"/>
    <d v="2017-10-04T05:00: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151"/>
    <n v="1463029200"/>
    <d v="2016-05-16T05:00: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2"/>
    <n v="1342069200"/>
    <d v="2012-08-10T05:00: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823"/>
    <n v="1388296800"/>
    <d v="2014-01-07T06:00: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4"/>
    <n v="1493787600"/>
    <d v="2017-05-17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5"/>
    <n v="1424844000"/>
    <d v="2015-03-04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6"/>
    <n v="1403931600"/>
    <d v="2014-06-30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7"/>
    <n v="1394514000"/>
    <d v="2014-03-14T05:00: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8"/>
    <n v="1365397200"/>
    <d v="2013-04-21T05:00: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29"/>
    <n v="1456120800"/>
    <d v="2016-02-28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830"/>
    <n v="1437714000"/>
    <d v="2015-07-31T05:00: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n v="1563771600"/>
    <d v="2019-07-25T05:00: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n v="1448517600"/>
    <d v="2015-12-05T06:00: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n v="1528779600"/>
    <d v="2018-07-18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n v="1304744400"/>
    <d v="2011-05-24T05:00: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n v="1354341600"/>
    <d v="2012-12-23T06:00: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n v="1294552800"/>
    <d v="2011-02-13T06:00: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837"/>
    <n v="1295935200"/>
    <d v="2011-01-28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219"/>
    <n v="1411534800"/>
    <d v="2014-10-29T05:00: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65"/>
    <n v="1486706400"/>
    <d v="2017-03-01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n v="1333602000"/>
    <d v="2012-04-20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n v="1308200400"/>
    <d v="2011-06-18T05:00: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840"/>
    <n v="1411707600"/>
    <d v="2014-10-03T05:00: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1"/>
    <n v="1418364000"/>
    <d v="2014-12-2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842"/>
    <n v="1429333200"/>
    <d v="2015-05-07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843"/>
    <n v="1555390800"/>
    <d v="2019-04-21T05:00: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844"/>
    <n v="1482732000"/>
    <d v="2016-12-27T06:00: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5"/>
    <n v="1470718800"/>
    <d v="2016-08-23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6"/>
    <n v="1450591200"/>
    <d v="2016-01-25T06:00: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110"/>
    <n v="1348290000"/>
    <d v="2012-10-16T05:00: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7"/>
    <n v="1353823200"/>
    <d v="2012-11-27T06:00: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8"/>
    <n v="1450764000"/>
    <d v="2015-12-26T06:00: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9"/>
    <n v="1329372000"/>
    <d v="2012-02-19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780"/>
    <n v="1277096400"/>
    <d v="2010-07-13T05:00: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140"/>
    <n v="1277701200"/>
    <d v="2010-07-26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50"/>
    <n v="1454911200"/>
    <d v="2016-03-16T05:00: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851"/>
    <n v="1297922400"/>
    <d v="2011-02-21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52"/>
    <n v="1384408800"/>
    <d v="2013-12-05T06:00: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3"/>
    <n v="1299304800"/>
    <d v="2011-03-11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4"/>
    <n v="1431320400"/>
    <d v="2015-05-16T05:00: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67"/>
    <n v="1264399200"/>
    <d v="2010-03-06T06:00: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5"/>
    <n v="1497502800"/>
    <d v="2017-06-17T05:00: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7"/>
    <n v="1333688400"/>
    <d v="2012-05-13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344"/>
    <n v="1293861600"/>
    <d v="2011-01-16T06:00: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6"/>
    <n v="1576994400"/>
    <d v="2019-12-29T06:00: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7"/>
    <n v="1304917200"/>
    <d v="2011-05-10T05:00: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8"/>
    <n v="1381208400"/>
    <d v="2013-10-14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9"/>
    <n v="1401685200"/>
    <d v="2014-06-11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60"/>
    <n v="1291960800"/>
    <d v="2010-12-12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170"/>
    <n v="1368853200"/>
    <d v="2013-05-19T05:00: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861"/>
    <n v="1448776800"/>
    <d v="2016-01-07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862"/>
    <n v="1296194400"/>
    <d v="2011-02-03T06:00: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3"/>
    <n v="1517983200"/>
    <d v="2018-03-11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4"/>
    <n v="1478930400"/>
    <d v="2016-12-04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527"/>
    <n v="1426395600"/>
    <d v="2015-03-21T05:00: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5"/>
    <n v="1446181200"/>
    <d v="2015-11-04T06:00: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6"/>
    <n v="1514181600"/>
    <d v="2018-01-27T06:00: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7"/>
    <n v="1311051600"/>
    <d v="2011-07-21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8"/>
    <n v="1564894800"/>
    <d v="2019-08-19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105"/>
    <n v="1567918800"/>
    <d v="2019-10-04T05:00: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481"/>
    <n v="1386309600"/>
    <d v="2014-01-01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53"/>
    <n v="1301979600"/>
    <d v="2011-04-19T05:00: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n v="1493269200"/>
    <d v="2017-05-11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864"/>
    <n v="1478930400"/>
    <d v="2016-12-03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843"/>
    <n v="1555390800"/>
    <d v="2019-04-21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289"/>
    <n v="1456984800"/>
    <d v="2016-03-25T05:00: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0"/>
    <n v="1411621200"/>
    <d v="2014-09-29T05:00: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871"/>
    <n v="1525669200"/>
    <d v="2018-05-21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n v="1450936800"/>
    <d v="2016-01-10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n v="1413522000"/>
    <d v="2014-10-23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874"/>
    <n v="1541307600"/>
    <d v="2018-12-03T06:00: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5"/>
    <n v="1357106400"/>
    <d v="2013-02-01T06:00: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6"/>
    <n v="1390197600"/>
    <d v="2014-01-25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7"/>
    <n v="1265868000"/>
    <d v="2010-02-25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8"/>
    <n v="1467176400"/>
    <d v="2016-07-06T05:00:00"/>
    <n v="1467781200"/>
    <b v="0"/>
    <b v="0"/>
    <s v="food/food trucks"/>
    <x v="0"/>
    <x v="0"/>
  </r>
  <r>
    <m/>
    <m/>
    <m/>
    <m/>
    <m/>
    <m/>
    <x v="4"/>
    <m/>
    <m/>
    <x v="7"/>
    <m/>
    <x v="879"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4A347-B816-485F-8A20-F2443135AE14}" name="PivotTable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numFmtId="166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979E8-10EE-4AF6-BA93-9D6384070767}" name="PivotTable10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2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7D986-DA75-4E03-A7A7-25C7AE8C7DFD}" name="PivotTable1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name="Years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5">
        <item n="-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1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B1" workbookViewId="0">
      <selection activeCell="D1" sqref="D1:D1048576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4" max="5" width="11.9140625" style="11" bestFit="1" customWidth="1"/>
    <col min="6" max="6" width="16.1640625" style="9" customWidth="1"/>
    <col min="7" max="7" width="10.6640625" style="6"/>
    <col min="8" max="8" width="13" bestFit="1" customWidth="1"/>
    <col min="9" max="9" width="17.08203125" style="11" bestFit="1" customWidth="1"/>
    <col min="11" max="11" width="8" bestFit="1" customWidth="1"/>
    <col min="12" max="12" width="10.6640625" style="19" hidden="1" customWidth="1"/>
    <col min="13" max="13" width="10.83203125" style="17" bestFit="1" customWidth="1"/>
    <col min="14" max="14" width="11.1640625" hidden="1" customWidth="1"/>
    <col min="15" max="15" width="12.5" style="19" bestFit="1" customWidth="1"/>
    <col min="16" max="16" width="11.1640625" hidden="1" customWidth="1"/>
    <col min="19" max="19" width="25.33203125" customWidth="1"/>
    <col min="20" max="20" width="28.5" bestFit="1" customWidth="1"/>
    <col min="21" max="21" width="16.9140625" bestFit="1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0" t="s">
        <v>2</v>
      </c>
      <c r="E1" s="10" t="s">
        <v>3</v>
      </c>
      <c r="F1" s="8" t="s">
        <v>2029</v>
      </c>
      <c r="G1" s="5" t="s">
        <v>4</v>
      </c>
      <c r="H1" s="1" t="s">
        <v>5</v>
      </c>
      <c r="I1" s="10" t="s">
        <v>2030</v>
      </c>
      <c r="J1" s="1" t="s">
        <v>6</v>
      </c>
      <c r="K1" s="1" t="s">
        <v>7</v>
      </c>
      <c r="L1" s="18" t="s">
        <v>2086</v>
      </c>
      <c r="M1" s="1" t="s">
        <v>2072</v>
      </c>
      <c r="N1" s="1" t="s">
        <v>8</v>
      </c>
      <c r="O1" s="18" t="s">
        <v>2073</v>
      </c>
      <c r="P1" s="1" t="s">
        <v>9</v>
      </c>
      <c r="Q1" s="1" t="s">
        <v>10</v>
      </c>
      <c r="R1" s="1" t="s">
        <v>11</v>
      </c>
      <c r="S1" s="1" t="s">
        <v>2028</v>
      </c>
      <c r="T1" s="1" t="s">
        <v>2032</v>
      </c>
      <c r="U1" s="1" t="s">
        <v>2031</v>
      </c>
    </row>
    <row r="2" spans="1:21" x14ac:dyDescent="0.35">
      <c r="A2">
        <v>0</v>
      </c>
      <c r="B2" s="4" t="s">
        <v>12</v>
      </c>
      <c r="C2" s="3" t="s">
        <v>13</v>
      </c>
      <c r="D2" s="11">
        <v>100</v>
      </c>
      <c r="E2" s="11">
        <v>0</v>
      </c>
      <c r="F2" s="9">
        <f>E2/D2*100</f>
        <v>0</v>
      </c>
      <c r="G2" s="6" t="s">
        <v>14</v>
      </c>
      <c r="H2">
        <v>0</v>
      </c>
      <c r="I2" s="11">
        <v>0</v>
      </c>
      <c r="J2" t="s">
        <v>15</v>
      </c>
      <c r="K2" t="s">
        <v>16</v>
      </c>
      <c r="L2" s="19">
        <v>42336</v>
      </c>
      <c r="M2" s="16">
        <f>(((N2/60)/60)/24)+DATE(1970,1,1)</f>
        <v>42336.25</v>
      </c>
      <c r="N2">
        <v>1448690400</v>
      </c>
      <c r="O2" s="19">
        <f>(((P2/60)/60)/24)+DATE(1970,1,1)</f>
        <v>42353.25</v>
      </c>
      <c r="P2">
        <v>1450159200</v>
      </c>
      <c r="Q2" t="b">
        <v>0</v>
      </c>
      <c r="R2" t="b">
        <v>0</v>
      </c>
      <c r="S2" t="s">
        <v>17</v>
      </c>
      <c r="T2" t="str">
        <f>LEFT(S2,FIND("~",SUBSTITUTE(S2,"/","~",LEN(S2)-LEN(SUBSTITUTE(S2,"/",""))))-1)</f>
        <v>food</v>
      </c>
      <c r="U2" t="str">
        <f>RIGHT(S2,LEN(S2)-FIND("/",S2))</f>
        <v>food trucks</v>
      </c>
    </row>
    <row r="3" spans="1:21" x14ac:dyDescent="0.35">
      <c r="A3">
        <v>1</v>
      </c>
      <c r="B3" s="4" t="s">
        <v>18</v>
      </c>
      <c r="C3" s="3" t="s">
        <v>19</v>
      </c>
      <c r="D3" s="11">
        <v>1400</v>
      </c>
      <c r="E3" s="11">
        <v>14560</v>
      </c>
      <c r="F3" s="9">
        <f t="shared" ref="F3:F66" si="0">E3/D3*100</f>
        <v>1040</v>
      </c>
      <c r="G3" s="6" t="s">
        <v>20</v>
      </c>
      <c r="H3">
        <v>158</v>
      </c>
      <c r="I3" s="11">
        <f>E3/H3</f>
        <v>92.151898734177209</v>
      </c>
      <c r="J3" t="s">
        <v>21</v>
      </c>
      <c r="K3" t="s">
        <v>22</v>
      </c>
      <c r="L3" s="19">
        <f t="shared" ref="L3:L66" si="1">(((N3/60)/60)/24)+DATE(1970,1,1)</f>
        <v>41870.208333333336</v>
      </c>
      <c r="M3" s="16">
        <f>(((N3/60)/60)/24)+DATE(1970,1,1)</f>
        <v>41870.208333333336</v>
      </c>
      <c r="N3">
        <v>1408424400</v>
      </c>
      <c r="O3" s="19">
        <f t="shared" ref="O3:O66" si="2">(((P3/60)/60)/24)+DATE(1970,1,1)</f>
        <v>41872.208333333336</v>
      </c>
      <c r="P3">
        <v>1408597200</v>
      </c>
      <c r="Q3" t="b">
        <v>0</v>
      </c>
      <c r="R3" t="b">
        <v>1</v>
      </c>
      <c r="S3" t="s">
        <v>23</v>
      </c>
      <c r="T3" t="str">
        <f t="shared" ref="T3:T66" si="3">LEFT(S3,FIND("~",SUBSTITUTE(S3,"/","~",LEN(S3)-LEN(SUBSTITUTE(S3,"/",""))))-1)</f>
        <v>music</v>
      </c>
      <c r="U3" t="str">
        <f>RIGHT(S3,LEN(S3)-FIND("/",S3))</f>
        <v>rock</v>
      </c>
    </row>
    <row r="4" spans="1:21" ht="31" x14ac:dyDescent="0.35">
      <c r="A4">
        <v>2</v>
      </c>
      <c r="B4" s="4" t="s">
        <v>24</v>
      </c>
      <c r="C4" s="3" t="s">
        <v>25</v>
      </c>
      <c r="D4" s="11">
        <v>108400</v>
      </c>
      <c r="E4" s="11">
        <v>142523</v>
      </c>
      <c r="F4" s="9">
        <f t="shared" si="0"/>
        <v>131.4787822878229</v>
      </c>
      <c r="G4" s="6" t="s">
        <v>20</v>
      </c>
      <c r="H4">
        <v>1425</v>
      </c>
      <c r="I4" s="11">
        <f t="shared" ref="I4:I67" si="4">E4/H4</f>
        <v>100.01614035087719</v>
      </c>
      <c r="J4" t="s">
        <v>26</v>
      </c>
      <c r="K4" t="s">
        <v>27</v>
      </c>
      <c r="L4" s="19">
        <f t="shared" si="1"/>
        <v>41595.25</v>
      </c>
      <c r="M4" s="16">
        <f>(((N4/60)/60)/24)+DATE(1970,1,1)</f>
        <v>41595.25</v>
      </c>
      <c r="N4">
        <v>1384668000</v>
      </c>
      <c r="O4" s="19">
        <f t="shared" si="2"/>
        <v>41597.25</v>
      </c>
      <c r="P4">
        <v>1384840800</v>
      </c>
      <c r="Q4" t="b">
        <v>0</v>
      </c>
      <c r="R4" t="b">
        <v>0</v>
      </c>
      <c r="S4" t="s">
        <v>28</v>
      </c>
      <c r="T4" t="str">
        <f>LEFT(S4,FIND("~",SUBSTITUTE(S4,"/","~",LEN(S4)-LEN(SUBSTITUTE(S4,"/",""))))-1)</f>
        <v>technology</v>
      </c>
      <c r="U4" t="str">
        <f t="shared" ref="U4:U66" si="5">RIGHT(S4,LEN(S4)-FIND("/",S4))</f>
        <v>web</v>
      </c>
    </row>
    <row r="5" spans="1:21" ht="31" x14ac:dyDescent="0.35">
      <c r="A5">
        <v>3</v>
      </c>
      <c r="B5" s="4" t="s">
        <v>29</v>
      </c>
      <c r="C5" s="3" t="s">
        <v>30</v>
      </c>
      <c r="D5" s="11">
        <v>4200</v>
      </c>
      <c r="E5" s="11">
        <v>2477</v>
      </c>
      <c r="F5" s="9">
        <f t="shared" si="0"/>
        <v>58.976190476190467</v>
      </c>
      <c r="G5" s="6" t="s">
        <v>14</v>
      </c>
      <c r="H5">
        <v>24</v>
      </c>
      <c r="I5" s="11">
        <f>E5/H5</f>
        <v>103.20833333333333</v>
      </c>
      <c r="J5" t="s">
        <v>21</v>
      </c>
      <c r="K5" t="s">
        <v>22</v>
      </c>
      <c r="L5" s="19">
        <f t="shared" si="1"/>
        <v>43688.208333333328</v>
      </c>
      <c r="M5" s="16">
        <f>(((N5/60)/60)/24)+DATE(1970,1,1)</f>
        <v>43688.208333333328</v>
      </c>
      <c r="N5">
        <v>1565499600</v>
      </c>
      <c r="O5" s="19">
        <f t="shared" si="2"/>
        <v>43728.208333333328</v>
      </c>
      <c r="P5">
        <v>1568955600</v>
      </c>
      <c r="Q5" t="b">
        <v>0</v>
      </c>
      <c r="R5" t="b">
        <v>0</v>
      </c>
      <c r="S5" t="s">
        <v>23</v>
      </c>
      <c r="T5" t="str">
        <f t="shared" si="3"/>
        <v>music</v>
      </c>
      <c r="U5" t="str">
        <f t="shared" si="5"/>
        <v>rock</v>
      </c>
    </row>
    <row r="6" spans="1:21" x14ac:dyDescent="0.35">
      <c r="A6">
        <v>4</v>
      </c>
      <c r="B6" s="4" t="s">
        <v>31</v>
      </c>
      <c r="C6" s="3" t="s">
        <v>32</v>
      </c>
      <c r="D6" s="11">
        <v>7600</v>
      </c>
      <c r="E6" s="11">
        <v>5265</v>
      </c>
      <c r="F6" s="9">
        <f t="shared" si="0"/>
        <v>69.276315789473685</v>
      </c>
      <c r="G6" s="6" t="s">
        <v>14</v>
      </c>
      <c r="H6">
        <v>53</v>
      </c>
      <c r="I6" s="11">
        <f t="shared" si="4"/>
        <v>99.339622641509436</v>
      </c>
      <c r="J6" t="s">
        <v>21</v>
      </c>
      <c r="K6" t="s">
        <v>22</v>
      </c>
      <c r="L6" s="19">
        <f t="shared" si="1"/>
        <v>43485.25</v>
      </c>
      <c r="M6" s="16">
        <f>(((N6/60)/60)/24)+DATE(1970,1,1)</f>
        <v>43485.25</v>
      </c>
      <c r="N6">
        <v>1547964000</v>
      </c>
      <c r="O6" s="19">
        <f t="shared" si="2"/>
        <v>43489.25</v>
      </c>
      <c r="P6">
        <v>1548309600</v>
      </c>
      <c r="Q6" t="b">
        <v>0</v>
      </c>
      <c r="R6" t="b">
        <v>0</v>
      </c>
      <c r="S6" t="s">
        <v>33</v>
      </c>
      <c r="T6" t="str">
        <f t="shared" si="3"/>
        <v>theater</v>
      </c>
      <c r="U6" t="str">
        <f t="shared" si="5"/>
        <v>plays</v>
      </c>
    </row>
    <row r="7" spans="1:21" x14ac:dyDescent="0.35">
      <c r="A7">
        <v>5</v>
      </c>
      <c r="B7" s="4" t="s">
        <v>34</v>
      </c>
      <c r="C7" s="3" t="s">
        <v>35</v>
      </c>
      <c r="D7" s="11">
        <v>7600</v>
      </c>
      <c r="E7" s="11">
        <v>13195</v>
      </c>
      <c r="F7" s="9">
        <f t="shared" si="0"/>
        <v>173.61842105263159</v>
      </c>
      <c r="G7" s="6" t="s">
        <v>20</v>
      </c>
      <c r="H7">
        <v>174</v>
      </c>
      <c r="I7" s="11">
        <f t="shared" si="4"/>
        <v>75.833333333333329</v>
      </c>
      <c r="J7" t="s">
        <v>36</v>
      </c>
      <c r="K7" t="s">
        <v>37</v>
      </c>
      <c r="L7" s="19">
        <f t="shared" si="1"/>
        <v>41149.208333333336</v>
      </c>
      <c r="M7" s="16">
        <f>(((N7/60)/60)/24)+DATE(1970,1,1)</f>
        <v>41149.208333333336</v>
      </c>
      <c r="N7">
        <v>1346130000</v>
      </c>
      <c r="O7" s="19">
        <f t="shared" si="2"/>
        <v>41160.208333333336</v>
      </c>
      <c r="P7">
        <v>1347080400</v>
      </c>
      <c r="Q7" t="b">
        <v>0</v>
      </c>
      <c r="R7" t="b">
        <v>0</v>
      </c>
      <c r="S7" t="s">
        <v>33</v>
      </c>
      <c r="T7" t="str">
        <f t="shared" si="3"/>
        <v>theater</v>
      </c>
      <c r="U7" t="str">
        <f t="shared" si="5"/>
        <v>plays</v>
      </c>
    </row>
    <row r="8" spans="1:21" x14ac:dyDescent="0.35">
      <c r="A8">
        <v>6</v>
      </c>
      <c r="B8" s="4" t="s">
        <v>38</v>
      </c>
      <c r="C8" s="3" t="s">
        <v>39</v>
      </c>
      <c r="D8" s="11">
        <v>5200</v>
      </c>
      <c r="E8" s="11">
        <v>1090</v>
      </c>
      <c r="F8" s="9">
        <f t="shared" si="0"/>
        <v>20.961538461538463</v>
      </c>
      <c r="G8" s="6" t="s">
        <v>14</v>
      </c>
      <c r="H8">
        <v>18</v>
      </c>
      <c r="I8" s="11">
        <f t="shared" si="4"/>
        <v>60.555555555555557</v>
      </c>
      <c r="J8" t="s">
        <v>40</v>
      </c>
      <c r="K8" t="s">
        <v>41</v>
      </c>
      <c r="L8" s="19">
        <f t="shared" si="1"/>
        <v>42991.208333333328</v>
      </c>
      <c r="M8" s="16">
        <f>(((N8/60)/60)/24)+DATE(1970,1,1)</f>
        <v>42991.208333333328</v>
      </c>
      <c r="N8">
        <v>1505278800</v>
      </c>
      <c r="O8" s="19">
        <f t="shared" si="2"/>
        <v>42992.208333333328</v>
      </c>
      <c r="P8">
        <v>1505365200</v>
      </c>
      <c r="Q8" t="b">
        <v>0</v>
      </c>
      <c r="R8" t="b">
        <v>0</v>
      </c>
      <c r="S8" t="s">
        <v>42</v>
      </c>
      <c r="T8" t="str">
        <f t="shared" si="3"/>
        <v>film &amp; video</v>
      </c>
      <c r="U8" t="str">
        <f t="shared" si="5"/>
        <v>documentary</v>
      </c>
    </row>
    <row r="9" spans="1:21" x14ac:dyDescent="0.35">
      <c r="A9">
        <v>7</v>
      </c>
      <c r="B9" s="4" t="s">
        <v>43</v>
      </c>
      <c r="C9" s="3" t="s">
        <v>44</v>
      </c>
      <c r="D9" s="11">
        <v>4500</v>
      </c>
      <c r="E9" s="11">
        <v>14741</v>
      </c>
      <c r="F9" s="9">
        <f t="shared" si="0"/>
        <v>327.57777777777778</v>
      </c>
      <c r="G9" s="6" t="s">
        <v>20</v>
      </c>
      <c r="H9">
        <v>227</v>
      </c>
      <c r="I9" s="11">
        <f t="shared" si="4"/>
        <v>64.93832599118943</v>
      </c>
      <c r="J9" t="s">
        <v>36</v>
      </c>
      <c r="K9" t="s">
        <v>37</v>
      </c>
      <c r="L9" s="19">
        <f t="shared" si="1"/>
        <v>42229.208333333328</v>
      </c>
      <c r="M9" s="16">
        <f>(((N9/60)/60)/24)+DATE(1970,1,1)</f>
        <v>42229.208333333328</v>
      </c>
      <c r="N9">
        <v>1439442000</v>
      </c>
      <c r="O9" s="19">
        <f t="shared" si="2"/>
        <v>42231.208333333328</v>
      </c>
      <c r="P9">
        <v>1439614800</v>
      </c>
      <c r="Q9" t="b">
        <v>0</v>
      </c>
      <c r="R9" t="b">
        <v>0</v>
      </c>
      <c r="S9" t="s">
        <v>33</v>
      </c>
      <c r="T9" t="str">
        <f t="shared" si="3"/>
        <v>theater</v>
      </c>
      <c r="U9" t="str">
        <f t="shared" si="5"/>
        <v>plays</v>
      </c>
    </row>
    <row r="10" spans="1:21" x14ac:dyDescent="0.35">
      <c r="A10">
        <v>8</v>
      </c>
      <c r="B10" s="4" t="s">
        <v>45</v>
      </c>
      <c r="C10" s="3" t="s">
        <v>46</v>
      </c>
      <c r="D10" s="11">
        <v>110100</v>
      </c>
      <c r="E10" s="11">
        <v>21946</v>
      </c>
      <c r="F10" s="9">
        <f t="shared" si="0"/>
        <v>19.932788374205266</v>
      </c>
      <c r="G10" s="6" t="s">
        <v>47</v>
      </c>
      <c r="H10">
        <v>708</v>
      </c>
      <c r="I10" s="11">
        <f t="shared" si="4"/>
        <v>30.997175141242938</v>
      </c>
      <c r="J10" t="s">
        <v>36</v>
      </c>
      <c r="K10" t="s">
        <v>37</v>
      </c>
      <c r="L10" s="19">
        <f t="shared" si="1"/>
        <v>40399.208333333336</v>
      </c>
      <c r="M10" s="16">
        <f>(((N10/60)/60)/24)+DATE(1970,1,1)</f>
        <v>40399.208333333336</v>
      </c>
      <c r="N10">
        <v>1281330000</v>
      </c>
      <c r="O10" s="19">
        <f t="shared" si="2"/>
        <v>40401.208333333336</v>
      </c>
      <c r="P10">
        <v>1281502800</v>
      </c>
      <c r="Q10" t="b">
        <v>0</v>
      </c>
      <c r="R10" t="b">
        <v>0</v>
      </c>
      <c r="S10" t="s">
        <v>33</v>
      </c>
      <c r="T10" t="str">
        <f t="shared" si="3"/>
        <v>theater</v>
      </c>
      <c r="U10" t="str">
        <f t="shared" si="5"/>
        <v>plays</v>
      </c>
    </row>
    <row r="11" spans="1:21" x14ac:dyDescent="0.35">
      <c r="A11">
        <v>9</v>
      </c>
      <c r="B11" s="4" t="s">
        <v>48</v>
      </c>
      <c r="C11" s="3" t="s">
        <v>49</v>
      </c>
      <c r="D11" s="11">
        <v>6200</v>
      </c>
      <c r="E11" s="11">
        <v>3208</v>
      </c>
      <c r="F11" s="9">
        <f t="shared" si="0"/>
        <v>51.741935483870968</v>
      </c>
      <c r="G11" s="6" t="s">
        <v>14</v>
      </c>
      <c r="H11">
        <v>44</v>
      </c>
      <c r="I11" s="11">
        <f t="shared" si="4"/>
        <v>72.909090909090907</v>
      </c>
      <c r="J11" t="s">
        <v>21</v>
      </c>
      <c r="K11" t="s">
        <v>22</v>
      </c>
      <c r="L11" s="19">
        <f t="shared" si="1"/>
        <v>41536.208333333336</v>
      </c>
      <c r="M11" s="16">
        <f>(((N11/60)/60)/24)+DATE(1970,1,1)</f>
        <v>41536.208333333336</v>
      </c>
      <c r="N11">
        <v>1379566800</v>
      </c>
      <c r="O11" s="19">
        <f t="shared" si="2"/>
        <v>41585.25</v>
      </c>
      <c r="P11">
        <v>1383804000</v>
      </c>
      <c r="Q11" t="b">
        <v>0</v>
      </c>
      <c r="R11" t="b">
        <v>0</v>
      </c>
      <c r="S11" t="s">
        <v>50</v>
      </c>
      <c r="T11" t="str">
        <f t="shared" si="3"/>
        <v>music</v>
      </c>
      <c r="U11" t="str">
        <f t="shared" si="5"/>
        <v>electric music</v>
      </c>
    </row>
    <row r="12" spans="1:21" x14ac:dyDescent="0.35">
      <c r="A12">
        <v>10</v>
      </c>
      <c r="B12" s="4" t="s">
        <v>51</v>
      </c>
      <c r="C12" s="3" t="s">
        <v>52</v>
      </c>
      <c r="D12" s="11">
        <v>5200</v>
      </c>
      <c r="E12" s="11">
        <v>13838</v>
      </c>
      <c r="F12" s="9">
        <f t="shared" si="0"/>
        <v>266.11538461538464</v>
      </c>
      <c r="G12" s="6" t="s">
        <v>20</v>
      </c>
      <c r="H12">
        <v>220</v>
      </c>
      <c r="I12" s="11">
        <f t="shared" si="4"/>
        <v>62.9</v>
      </c>
      <c r="J12" t="s">
        <v>21</v>
      </c>
      <c r="K12" t="s">
        <v>22</v>
      </c>
      <c r="L12" s="19">
        <f t="shared" si="1"/>
        <v>40404.208333333336</v>
      </c>
      <c r="M12" s="16">
        <f>(((N12/60)/60)/24)+DATE(1970,1,1)</f>
        <v>40404.208333333336</v>
      </c>
      <c r="N12">
        <v>1281762000</v>
      </c>
      <c r="O12" s="19">
        <f t="shared" si="2"/>
        <v>40452.208333333336</v>
      </c>
      <c r="P12">
        <v>1285909200</v>
      </c>
      <c r="Q12" t="b">
        <v>0</v>
      </c>
      <c r="R12" t="b">
        <v>0</v>
      </c>
      <c r="S12" t="s">
        <v>53</v>
      </c>
      <c r="T12" t="str">
        <f t="shared" si="3"/>
        <v>film &amp; video</v>
      </c>
      <c r="U12" t="str">
        <f t="shared" si="5"/>
        <v>drama</v>
      </c>
    </row>
    <row r="13" spans="1:21" ht="31" x14ac:dyDescent="0.35">
      <c r="A13">
        <v>11</v>
      </c>
      <c r="B13" s="4" t="s">
        <v>54</v>
      </c>
      <c r="C13" s="3" t="s">
        <v>55</v>
      </c>
      <c r="D13" s="11">
        <v>6300</v>
      </c>
      <c r="E13" s="11">
        <v>3030</v>
      </c>
      <c r="F13" s="9">
        <f t="shared" si="0"/>
        <v>48.095238095238095</v>
      </c>
      <c r="G13" s="6" t="s">
        <v>14</v>
      </c>
      <c r="H13">
        <v>27</v>
      </c>
      <c r="I13" s="11">
        <f t="shared" si="4"/>
        <v>112.22222222222223</v>
      </c>
      <c r="J13" t="s">
        <v>21</v>
      </c>
      <c r="K13" t="s">
        <v>22</v>
      </c>
      <c r="L13" s="19">
        <f t="shared" si="1"/>
        <v>40442.208333333336</v>
      </c>
      <c r="M13" s="16">
        <f>(((N13/60)/60)/24)+DATE(1970,1,1)</f>
        <v>40442.208333333336</v>
      </c>
      <c r="N13">
        <v>1285045200</v>
      </c>
      <c r="O13" s="19">
        <f t="shared" si="2"/>
        <v>40448.208333333336</v>
      </c>
      <c r="P13">
        <v>1285563600</v>
      </c>
      <c r="Q13" t="b">
        <v>0</v>
      </c>
      <c r="R13" t="b">
        <v>1</v>
      </c>
      <c r="S13" t="s">
        <v>33</v>
      </c>
      <c r="T13" t="str">
        <f t="shared" si="3"/>
        <v>theater</v>
      </c>
      <c r="U13" t="str">
        <f t="shared" si="5"/>
        <v>plays</v>
      </c>
    </row>
    <row r="14" spans="1:21" x14ac:dyDescent="0.35">
      <c r="A14">
        <v>12</v>
      </c>
      <c r="B14" s="4" t="s">
        <v>56</v>
      </c>
      <c r="C14" s="3" t="s">
        <v>57</v>
      </c>
      <c r="D14" s="11">
        <v>6300</v>
      </c>
      <c r="E14" s="11">
        <v>5629</v>
      </c>
      <c r="F14" s="9">
        <f t="shared" si="0"/>
        <v>89.349206349206341</v>
      </c>
      <c r="G14" s="6" t="s">
        <v>14</v>
      </c>
      <c r="H14">
        <v>55</v>
      </c>
      <c r="I14" s="11">
        <f t="shared" si="4"/>
        <v>102.34545454545454</v>
      </c>
      <c r="J14" t="s">
        <v>21</v>
      </c>
      <c r="K14" t="s">
        <v>22</v>
      </c>
      <c r="L14" s="19">
        <f t="shared" si="1"/>
        <v>43760.208333333328</v>
      </c>
      <c r="M14" s="16">
        <f>(((N14/60)/60)/24)+DATE(1970,1,1)</f>
        <v>43760.208333333328</v>
      </c>
      <c r="N14">
        <v>1571720400</v>
      </c>
      <c r="O14" s="19">
        <f t="shared" si="2"/>
        <v>43768.208333333328</v>
      </c>
      <c r="P14">
        <v>1572411600</v>
      </c>
      <c r="Q14" t="b">
        <v>0</v>
      </c>
      <c r="R14" t="b">
        <v>0</v>
      </c>
      <c r="S14" t="s">
        <v>53</v>
      </c>
      <c r="T14" t="str">
        <f t="shared" si="3"/>
        <v>film &amp; video</v>
      </c>
      <c r="U14" t="str">
        <f t="shared" si="5"/>
        <v>drama</v>
      </c>
    </row>
    <row r="15" spans="1:21" ht="31" x14ac:dyDescent="0.35">
      <c r="A15">
        <v>13</v>
      </c>
      <c r="B15" s="4" t="s">
        <v>58</v>
      </c>
      <c r="C15" s="3" t="s">
        <v>59</v>
      </c>
      <c r="D15" s="11">
        <v>4200</v>
      </c>
      <c r="E15" s="11">
        <v>10295</v>
      </c>
      <c r="F15" s="9">
        <f t="shared" si="0"/>
        <v>245.11904761904765</v>
      </c>
      <c r="G15" s="6" t="s">
        <v>20</v>
      </c>
      <c r="H15">
        <v>98</v>
      </c>
      <c r="I15" s="11">
        <f t="shared" si="4"/>
        <v>105.05102040816327</v>
      </c>
      <c r="J15" t="s">
        <v>21</v>
      </c>
      <c r="K15" t="s">
        <v>22</v>
      </c>
      <c r="L15" s="19">
        <f t="shared" si="1"/>
        <v>42532.208333333328</v>
      </c>
      <c r="M15" s="16">
        <f>(((N15/60)/60)/24)+DATE(1970,1,1)</f>
        <v>42532.208333333328</v>
      </c>
      <c r="N15">
        <v>1465621200</v>
      </c>
      <c r="O15" s="19">
        <f t="shared" si="2"/>
        <v>42544.208333333328</v>
      </c>
      <c r="P15">
        <v>1466658000</v>
      </c>
      <c r="Q15" t="b">
        <v>0</v>
      </c>
      <c r="R15" t="b">
        <v>0</v>
      </c>
      <c r="S15" t="s">
        <v>60</v>
      </c>
      <c r="T15" t="str">
        <f t="shared" si="3"/>
        <v>music</v>
      </c>
      <c r="U15" t="str">
        <f t="shared" si="5"/>
        <v>indie rock</v>
      </c>
    </row>
    <row r="16" spans="1:21" x14ac:dyDescent="0.35">
      <c r="A16">
        <v>14</v>
      </c>
      <c r="B16" s="4" t="s">
        <v>61</v>
      </c>
      <c r="C16" s="3" t="s">
        <v>62</v>
      </c>
      <c r="D16" s="11">
        <v>28200</v>
      </c>
      <c r="E16" s="11">
        <v>18829</v>
      </c>
      <c r="F16" s="9">
        <f t="shared" si="0"/>
        <v>66.769503546099301</v>
      </c>
      <c r="G16" s="6" t="s">
        <v>14</v>
      </c>
      <c r="H16">
        <v>200</v>
      </c>
      <c r="I16" s="11">
        <f t="shared" si="4"/>
        <v>94.144999999999996</v>
      </c>
      <c r="J16" t="s">
        <v>21</v>
      </c>
      <c r="K16" t="s">
        <v>22</v>
      </c>
      <c r="L16" s="19">
        <f t="shared" si="1"/>
        <v>40974.25</v>
      </c>
      <c r="M16" s="16">
        <f>(((N16/60)/60)/24)+DATE(1970,1,1)</f>
        <v>40974.25</v>
      </c>
      <c r="N16">
        <v>1331013600</v>
      </c>
      <c r="O16" s="19">
        <f t="shared" si="2"/>
        <v>41001.208333333336</v>
      </c>
      <c r="P16">
        <v>1333342800</v>
      </c>
      <c r="Q16" t="b">
        <v>0</v>
      </c>
      <c r="R16" t="b">
        <v>0</v>
      </c>
      <c r="S16" t="s">
        <v>60</v>
      </c>
      <c r="T16" t="str">
        <f t="shared" si="3"/>
        <v>music</v>
      </c>
      <c r="U16" t="str">
        <f t="shared" si="5"/>
        <v>indie rock</v>
      </c>
    </row>
    <row r="17" spans="1:21" x14ac:dyDescent="0.35">
      <c r="A17">
        <v>15</v>
      </c>
      <c r="B17" s="4" t="s">
        <v>63</v>
      </c>
      <c r="C17" s="3" t="s">
        <v>64</v>
      </c>
      <c r="D17" s="11">
        <v>81200</v>
      </c>
      <c r="E17" s="11">
        <v>38414</v>
      </c>
      <c r="F17" s="9">
        <f t="shared" si="0"/>
        <v>47.307881773399011</v>
      </c>
      <c r="G17" s="6" t="s">
        <v>14</v>
      </c>
      <c r="H17">
        <v>452</v>
      </c>
      <c r="I17" s="11">
        <f t="shared" si="4"/>
        <v>84.986725663716811</v>
      </c>
      <c r="J17" t="s">
        <v>21</v>
      </c>
      <c r="K17" t="s">
        <v>22</v>
      </c>
      <c r="L17" s="19">
        <f t="shared" si="1"/>
        <v>43809.25</v>
      </c>
      <c r="M17" s="16">
        <f>(((N17/60)/60)/24)+DATE(1970,1,1)</f>
        <v>43809.25</v>
      </c>
      <c r="N17">
        <v>1575957600</v>
      </c>
      <c r="O17" s="19">
        <f t="shared" si="2"/>
        <v>43813.25</v>
      </c>
      <c r="P17">
        <v>1576303200</v>
      </c>
      <c r="Q17" t="b">
        <v>0</v>
      </c>
      <c r="R17" t="b">
        <v>0</v>
      </c>
      <c r="S17" t="s">
        <v>65</v>
      </c>
      <c r="T17" t="str">
        <f t="shared" si="3"/>
        <v>technology</v>
      </c>
      <c r="U17" t="str">
        <f t="shared" si="5"/>
        <v>wearables</v>
      </c>
    </row>
    <row r="18" spans="1:21" x14ac:dyDescent="0.35">
      <c r="A18">
        <v>16</v>
      </c>
      <c r="B18" s="4" t="s">
        <v>66</v>
      </c>
      <c r="C18" s="3" t="s">
        <v>67</v>
      </c>
      <c r="D18" s="11">
        <v>1700</v>
      </c>
      <c r="E18" s="11">
        <v>11041</v>
      </c>
      <c r="F18" s="9">
        <f t="shared" si="0"/>
        <v>649.47058823529414</v>
      </c>
      <c r="G18" s="6" t="s">
        <v>20</v>
      </c>
      <c r="H18">
        <v>100</v>
      </c>
      <c r="I18" s="11">
        <f t="shared" si="4"/>
        <v>110.41</v>
      </c>
      <c r="J18" t="s">
        <v>21</v>
      </c>
      <c r="K18" t="s">
        <v>22</v>
      </c>
      <c r="L18" s="19">
        <f t="shared" si="1"/>
        <v>41661.25</v>
      </c>
      <c r="M18" s="16">
        <f>(((N18/60)/60)/24)+DATE(1970,1,1)</f>
        <v>41661.25</v>
      </c>
      <c r="N18">
        <v>1390370400</v>
      </c>
      <c r="O18" s="19">
        <f t="shared" si="2"/>
        <v>41683.25</v>
      </c>
      <c r="P18">
        <v>1392271200</v>
      </c>
      <c r="Q18" t="b">
        <v>0</v>
      </c>
      <c r="R18" t="b">
        <v>0</v>
      </c>
      <c r="S18" t="s">
        <v>68</v>
      </c>
      <c r="T18" t="str">
        <f t="shared" si="3"/>
        <v>publishing</v>
      </c>
      <c r="U18" t="str">
        <f t="shared" si="5"/>
        <v>nonfiction</v>
      </c>
    </row>
    <row r="19" spans="1:21" x14ac:dyDescent="0.35">
      <c r="A19">
        <v>17</v>
      </c>
      <c r="B19" s="4" t="s">
        <v>69</v>
      </c>
      <c r="C19" s="3" t="s">
        <v>70</v>
      </c>
      <c r="D19" s="11">
        <v>84600</v>
      </c>
      <c r="E19" s="11">
        <v>134845</v>
      </c>
      <c r="F19" s="9">
        <f t="shared" si="0"/>
        <v>159.39125295508273</v>
      </c>
      <c r="G19" s="6" t="s">
        <v>20</v>
      </c>
      <c r="H19">
        <v>1249</v>
      </c>
      <c r="I19" s="11">
        <f t="shared" si="4"/>
        <v>107.96236989591674</v>
      </c>
      <c r="J19" t="s">
        <v>21</v>
      </c>
      <c r="K19" t="s">
        <v>22</v>
      </c>
      <c r="L19" s="19">
        <f t="shared" si="1"/>
        <v>40555.25</v>
      </c>
      <c r="M19" s="16">
        <f>(((N19/60)/60)/24)+DATE(1970,1,1)</f>
        <v>40555.25</v>
      </c>
      <c r="N19">
        <v>1294812000</v>
      </c>
      <c r="O19" s="19">
        <f t="shared" si="2"/>
        <v>40556.25</v>
      </c>
      <c r="P19">
        <v>1294898400</v>
      </c>
      <c r="Q19" t="b">
        <v>0</v>
      </c>
      <c r="R19" t="b">
        <v>0</v>
      </c>
      <c r="S19" t="s">
        <v>71</v>
      </c>
      <c r="T19" t="str">
        <f t="shared" si="3"/>
        <v>film &amp; video</v>
      </c>
      <c r="U19" t="str">
        <f t="shared" si="5"/>
        <v>animation</v>
      </c>
    </row>
    <row r="20" spans="1:21" x14ac:dyDescent="0.35">
      <c r="A20">
        <v>18</v>
      </c>
      <c r="B20" s="4" t="s">
        <v>72</v>
      </c>
      <c r="C20" s="3" t="s">
        <v>73</v>
      </c>
      <c r="D20" s="11">
        <v>9100</v>
      </c>
      <c r="E20" s="11">
        <v>6089</v>
      </c>
      <c r="F20" s="9">
        <f t="shared" si="0"/>
        <v>66.912087912087912</v>
      </c>
      <c r="G20" s="6" t="s">
        <v>74</v>
      </c>
      <c r="H20">
        <v>135</v>
      </c>
      <c r="I20" s="11">
        <f t="shared" si="4"/>
        <v>45.103703703703701</v>
      </c>
      <c r="J20" t="s">
        <v>21</v>
      </c>
      <c r="K20" t="s">
        <v>22</v>
      </c>
      <c r="L20" s="19">
        <f t="shared" si="1"/>
        <v>43351.208333333328</v>
      </c>
      <c r="M20" s="16">
        <f>(((N20/60)/60)/24)+DATE(1970,1,1)</f>
        <v>43351.208333333328</v>
      </c>
      <c r="N20">
        <v>1536382800</v>
      </c>
      <c r="O20" s="19">
        <f t="shared" si="2"/>
        <v>43359.208333333328</v>
      </c>
      <c r="P20">
        <v>1537074000</v>
      </c>
      <c r="Q20" t="b">
        <v>0</v>
      </c>
      <c r="R20" t="b">
        <v>0</v>
      </c>
      <c r="S20" t="s">
        <v>33</v>
      </c>
      <c r="T20" t="str">
        <f t="shared" si="3"/>
        <v>theater</v>
      </c>
      <c r="U20" t="str">
        <f t="shared" si="5"/>
        <v>plays</v>
      </c>
    </row>
    <row r="21" spans="1:21" x14ac:dyDescent="0.35">
      <c r="A21">
        <v>19</v>
      </c>
      <c r="B21" s="4" t="s">
        <v>75</v>
      </c>
      <c r="C21" s="3" t="s">
        <v>76</v>
      </c>
      <c r="D21" s="11">
        <v>62500</v>
      </c>
      <c r="E21" s="11">
        <v>30331</v>
      </c>
      <c r="F21" s="9">
        <f t="shared" si="0"/>
        <v>48.529600000000002</v>
      </c>
      <c r="G21" s="6" t="s">
        <v>14</v>
      </c>
      <c r="H21">
        <v>674</v>
      </c>
      <c r="I21" s="11">
        <f t="shared" si="4"/>
        <v>45.001483679525222</v>
      </c>
      <c r="J21" t="s">
        <v>21</v>
      </c>
      <c r="K21" t="s">
        <v>22</v>
      </c>
      <c r="L21" s="19">
        <f t="shared" si="1"/>
        <v>43528.25</v>
      </c>
      <c r="M21" s="16">
        <f>(((N21/60)/60)/24)+DATE(1970,1,1)</f>
        <v>43528.25</v>
      </c>
      <c r="N21">
        <v>1551679200</v>
      </c>
      <c r="O21" s="19">
        <f t="shared" si="2"/>
        <v>43549.208333333328</v>
      </c>
      <c r="P21">
        <v>1553490000</v>
      </c>
      <c r="Q21" t="b">
        <v>0</v>
      </c>
      <c r="R21" t="b">
        <v>1</v>
      </c>
      <c r="S21" t="s">
        <v>33</v>
      </c>
      <c r="T21" t="str">
        <f t="shared" si="3"/>
        <v>theater</v>
      </c>
      <c r="U21" t="str">
        <f t="shared" si="5"/>
        <v>plays</v>
      </c>
    </row>
    <row r="22" spans="1:21" x14ac:dyDescent="0.35">
      <c r="A22">
        <v>20</v>
      </c>
      <c r="B22" s="4" t="s">
        <v>77</v>
      </c>
      <c r="C22" s="3" t="s">
        <v>78</v>
      </c>
      <c r="D22" s="11">
        <v>131800</v>
      </c>
      <c r="E22" s="11">
        <v>147936</v>
      </c>
      <c r="F22" s="9">
        <f t="shared" si="0"/>
        <v>112.24279210925646</v>
      </c>
      <c r="G22" s="6" t="s">
        <v>20</v>
      </c>
      <c r="H22">
        <v>1396</v>
      </c>
      <c r="I22" s="11">
        <f t="shared" si="4"/>
        <v>105.97134670487107</v>
      </c>
      <c r="J22" t="s">
        <v>21</v>
      </c>
      <c r="K22" t="s">
        <v>22</v>
      </c>
      <c r="L22" s="19">
        <f t="shared" si="1"/>
        <v>41848.208333333336</v>
      </c>
      <c r="M22" s="16">
        <f>(((N22/60)/60)/24)+DATE(1970,1,1)</f>
        <v>41848.208333333336</v>
      </c>
      <c r="N22">
        <v>1406523600</v>
      </c>
      <c r="O22" s="19">
        <f t="shared" si="2"/>
        <v>41848.208333333336</v>
      </c>
      <c r="P22">
        <v>1406523600</v>
      </c>
      <c r="Q22" t="b">
        <v>0</v>
      </c>
      <c r="R22" t="b">
        <v>0</v>
      </c>
      <c r="S22" t="s">
        <v>53</v>
      </c>
      <c r="T22" t="str">
        <f t="shared" si="3"/>
        <v>film &amp; video</v>
      </c>
      <c r="U22" t="str">
        <f t="shared" si="5"/>
        <v>drama</v>
      </c>
    </row>
    <row r="23" spans="1:21" x14ac:dyDescent="0.35">
      <c r="A23">
        <v>21</v>
      </c>
      <c r="B23" s="4" t="s">
        <v>79</v>
      </c>
      <c r="C23" s="3" t="s">
        <v>80</v>
      </c>
      <c r="D23" s="11">
        <v>94000</v>
      </c>
      <c r="E23" s="11">
        <v>38533</v>
      </c>
      <c r="F23" s="9">
        <f t="shared" si="0"/>
        <v>40.992553191489364</v>
      </c>
      <c r="G23" s="6" t="s">
        <v>14</v>
      </c>
      <c r="H23">
        <v>558</v>
      </c>
      <c r="I23" s="11">
        <f t="shared" si="4"/>
        <v>69.055555555555557</v>
      </c>
      <c r="J23" t="s">
        <v>21</v>
      </c>
      <c r="K23" t="s">
        <v>22</v>
      </c>
      <c r="L23" s="19">
        <f t="shared" si="1"/>
        <v>40770.208333333336</v>
      </c>
      <c r="M23" s="16">
        <f>(((N23/60)/60)/24)+DATE(1970,1,1)</f>
        <v>40770.208333333336</v>
      </c>
      <c r="N23">
        <v>1313384400</v>
      </c>
      <c r="O23" s="19">
        <f t="shared" si="2"/>
        <v>40804.208333333336</v>
      </c>
      <c r="P23">
        <v>1316322000</v>
      </c>
      <c r="Q23" t="b">
        <v>0</v>
      </c>
      <c r="R23" t="b">
        <v>0</v>
      </c>
      <c r="S23" t="s">
        <v>33</v>
      </c>
      <c r="T23" t="str">
        <f t="shared" si="3"/>
        <v>theater</v>
      </c>
      <c r="U23" t="str">
        <f t="shared" si="5"/>
        <v>plays</v>
      </c>
    </row>
    <row r="24" spans="1:21" x14ac:dyDescent="0.35">
      <c r="A24">
        <v>22</v>
      </c>
      <c r="B24" s="4" t="s">
        <v>81</v>
      </c>
      <c r="C24" s="3" t="s">
        <v>82</v>
      </c>
      <c r="D24" s="11">
        <v>59100</v>
      </c>
      <c r="E24" s="11">
        <v>75690</v>
      </c>
      <c r="F24" s="9">
        <f t="shared" si="0"/>
        <v>128.07106598984771</v>
      </c>
      <c r="G24" s="6" t="s">
        <v>20</v>
      </c>
      <c r="H24">
        <v>890</v>
      </c>
      <c r="I24" s="11">
        <f t="shared" si="4"/>
        <v>85.044943820224717</v>
      </c>
      <c r="J24" t="s">
        <v>21</v>
      </c>
      <c r="K24" t="s">
        <v>22</v>
      </c>
      <c r="L24" s="19">
        <f t="shared" si="1"/>
        <v>43193.208333333328</v>
      </c>
      <c r="M24" s="16">
        <f>(((N24/60)/60)/24)+DATE(1970,1,1)</f>
        <v>43193.208333333328</v>
      </c>
      <c r="N24">
        <v>1522731600</v>
      </c>
      <c r="O24" s="19">
        <f t="shared" si="2"/>
        <v>43208.208333333328</v>
      </c>
      <c r="P24">
        <v>1524027600</v>
      </c>
      <c r="Q24" t="b">
        <v>0</v>
      </c>
      <c r="R24" t="b">
        <v>0</v>
      </c>
      <c r="S24" t="s">
        <v>33</v>
      </c>
      <c r="T24" t="str">
        <f t="shared" si="3"/>
        <v>theater</v>
      </c>
      <c r="U24" t="str">
        <f t="shared" si="5"/>
        <v>plays</v>
      </c>
    </row>
    <row r="25" spans="1:21" x14ac:dyDescent="0.35">
      <c r="A25">
        <v>23</v>
      </c>
      <c r="B25" s="4" t="s">
        <v>83</v>
      </c>
      <c r="C25" s="3" t="s">
        <v>84</v>
      </c>
      <c r="D25" s="11">
        <v>4500</v>
      </c>
      <c r="E25" s="11">
        <v>14942</v>
      </c>
      <c r="F25" s="9">
        <f t="shared" si="0"/>
        <v>332.04444444444448</v>
      </c>
      <c r="G25" s="6" t="s">
        <v>20</v>
      </c>
      <c r="H25">
        <v>142</v>
      </c>
      <c r="I25" s="11">
        <f t="shared" si="4"/>
        <v>105.22535211267606</v>
      </c>
      <c r="J25" t="s">
        <v>40</v>
      </c>
      <c r="K25" t="s">
        <v>41</v>
      </c>
      <c r="L25" s="19">
        <f t="shared" si="1"/>
        <v>43510.25</v>
      </c>
      <c r="M25" s="16">
        <f>(((N25/60)/60)/24)+DATE(1970,1,1)</f>
        <v>43510.25</v>
      </c>
      <c r="N25">
        <v>1550124000</v>
      </c>
      <c r="O25" s="19">
        <f t="shared" si="2"/>
        <v>43563.208333333328</v>
      </c>
      <c r="P25">
        <v>1554699600</v>
      </c>
      <c r="Q25" t="b">
        <v>0</v>
      </c>
      <c r="R25" t="b">
        <v>0</v>
      </c>
      <c r="S25" t="s">
        <v>42</v>
      </c>
      <c r="T25" t="str">
        <f t="shared" si="3"/>
        <v>film &amp; video</v>
      </c>
      <c r="U25" t="str">
        <f t="shared" si="5"/>
        <v>documentary</v>
      </c>
    </row>
    <row r="26" spans="1:21" x14ac:dyDescent="0.35">
      <c r="A26">
        <v>24</v>
      </c>
      <c r="B26" s="4" t="s">
        <v>85</v>
      </c>
      <c r="C26" s="3" t="s">
        <v>86</v>
      </c>
      <c r="D26" s="11">
        <v>92400</v>
      </c>
      <c r="E26" s="11">
        <v>104257</v>
      </c>
      <c r="F26" s="9">
        <f t="shared" si="0"/>
        <v>112.83225108225108</v>
      </c>
      <c r="G26" s="6" t="s">
        <v>20</v>
      </c>
      <c r="H26">
        <v>2673</v>
      </c>
      <c r="I26" s="11">
        <f t="shared" si="4"/>
        <v>39.003741114852225</v>
      </c>
      <c r="J26" t="s">
        <v>21</v>
      </c>
      <c r="K26" t="s">
        <v>22</v>
      </c>
      <c r="L26" s="19">
        <f t="shared" si="1"/>
        <v>41811.208333333336</v>
      </c>
      <c r="M26" s="16">
        <f>(((N26/60)/60)/24)+DATE(1970,1,1)</f>
        <v>41811.208333333336</v>
      </c>
      <c r="N26">
        <v>1403326800</v>
      </c>
      <c r="O26" s="19">
        <f t="shared" si="2"/>
        <v>41813.208333333336</v>
      </c>
      <c r="P26">
        <v>1403499600</v>
      </c>
      <c r="Q26" t="b">
        <v>0</v>
      </c>
      <c r="R26" t="b">
        <v>0</v>
      </c>
      <c r="S26" t="s">
        <v>65</v>
      </c>
      <c r="T26" t="str">
        <f t="shared" si="3"/>
        <v>technology</v>
      </c>
      <c r="U26" t="str">
        <f t="shared" si="5"/>
        <v>wearables</v>
      </c>
    </row>
    <row r="27" spans="1:21" x14ac:dyDescent="0.35">
      <c r="A27">
        <v>25</v>
      </c>
      <c r="B27" s="4" t="s">
        <v>87</v>
      </c>
      <c r="C27" s="3" t="s">
        <v>88</v>
      </c>
      <c r="D27" s="11">
        <v>5500</v>
      </c>
      <c r="E27" s="11">
        <v>11904</v>
      </c>
      <c r="F27" s="9">
        <f t="shared" si="0"/>
        <v>216.43636363636364</v>
      </c>
      <c r="G27" s="6" t="s">
        <v>20</v>
      </c>
      <c r="H27">
        <v>163</v>
      </c>
      <c r="I27" s="11">
        <f t="shared" si="4"/>
        <v>73.030674846625772</v>
      </c>
      <c r="J27" t="s">
        <v>21</v>
      </c>
      <c r="K27" t="s">
        <v>22</v>
      </c>
      <c r="L27" s="19">
        <f t="shared" si="1"/>
        <v>40681.208333333336</v>
      </c>
      <c r="M27" s="16">
        <f>(((N27/60)/60)/24)+DATE(1970,1,1)</f>
        <v>40681.208333333336</v>
      </c>
      <c r="N27">
        <v>1305694800</v>
      </c>
      <c r="O27" s="19">
        <f t="shared" si="2"/>
        <v>40701.208333333336</v>
      </c>
      <c r="P27">
        <v>1307422800</v>
      </c>
      <c r="Q27" t="b">
        <v>0</v>
      </c>
      <c r="R27" t="b">
        <v>1</v>
      </c>
      <c r="S27" t="s">
        <v>89</v>
      </c>
      <c r="T27" t="str">
        <f t="shared" si="3"/>
        <v>games</v>
      </c>
      <c r="U27" t="str">
        <f t="shared" si="5"/>
        <v>video games</v>
      </c>
    </row>
    <row r="28" spans="1:21" x14ac:dyDescent="0.35">
      <c r="A28">
        <v>26</v>
      </c>
      <c r="B28" s="4" t="s">
        <v>90</v>
      </c>
      <c r="C28" s="3" t="s">
        <v>91</v>
      </c>
      <c r="D28" s="11">
        <v>107500</v>
      </c>
      <c r="E28" s="11">
        <v>51814</v>
      </c>
      <c r="F28" s="9">
        <f t="shared" si="0"/>
        <v>48.199069767441863</v>
      </c>
      <c r="G28" s="6" t="s">
        <v>74</v>
      </c>
      <c r="H28">
        <v>1480</v>
      </c>
      <c r="I28" s="11">
        <f t="shared" si="4"/>
        <v>35.009459459459457</v>
      </c>
      <c r="J28" t="s">
        <v>21</v>
      </c>
      <c r="K28" t="s">
        <v>22</v>
      </c>
      <c r="L28" s="19">
        <f t="shared" si="1"/>
        <v>43312.208333333328</v>
      </c>
      <c r="M28" s="16">
        <f>(((N28/60)/60)/24)+DATE(1970,1,1)</f>
        <v>43312.208333333328</v>
      </c>
      <c r="N28">
        <v>1533013200</v>
      </c>
      <c r="O28" s="19">
        <f t="shared" si="2"/>
        <v>43339.208333333328</v>
      </c>
      <c r="P28">
        <v>1535346000</v>
      </c>
      <c r="Q28" t="b">
        <v>0</v>
      </c>
      <c r="R28" t="b">
        <v>0</v>
      </c>
      <c r="S28" t="s">
        <v>33</v>
      </c>
      <c r="T28" t="str">
        <f t="shared" si="3"/>
        <v>theater</v>
      </c>
      <c r="U28" t="str">
        <f t="shared" si="5"/>
        <v>plays</v>
      </c>
    </row>
    <row r="29" spans="1:21" x14ac:dyDescent="0.35">
      <c r="A29">
        <v>27</v>
      </c>
      <c r="B29" s="4" t="s">
        <v>92</v>
      </c>
      <c r="C29" s="3" t="s">
        <v>93</v>
      </c>
      <c r="D29" s="11">
        <v>2000</v>
      </c>
      <c r="E29" s="11">
        <v>1599</v>
      </c>
      <c r="F29" s="9">
        <f t="shared" si="0"/>
        <v>79.95</v>
      </c>
      <c r="G29" s="6" t="s">
        <v>14</v>
      </c>
      <c r="H29">
        <v>15</v>
      </c>
      <c r="I29" s="11">
        <f t="shared" si="4"/>
        <v>106.6</v>
      </c>
      <c r="J29" t="s">
        <v>21</v>
      </c>
      <c r="K29" t="s">
        <v>22</v>
      </c>
      <c r="L29" s="19">
        <f t="shared" si="1"/>
        <v>42280.208333333328</v>
      </c>
      <c r="M29" s="16">
        <f>(((N29/60)/60)/24)+DATE(1970,1,1)</f>
        <v>42280.208333333328</v>
      </c>
      <c r="N29">
        <v>1443848400</v>
      </c>
      <c r="O29" s="19">
        <f t="shared" si="2"/>
        <v>42288.208333333328</v>
      </c>
      <c r="P29">
        <v>1444539600</v>
      </c>
      <c r="Q29" t="b">
        <v>0</v>
      </c>
      <c r="R29" t="b">
        <v>0</v>
      </c>
      <c r="S29" t="s">
        <v>23</v>
      </c>
      <c r="T29" t="str">
        <f t="shared" si="3"/>
        <v>music</v>
      </c>
      <c r="U29" t="str">
        <f t="shared" si="5"/>
        <v>rock</v>
      </c>
    </row>
    <row r="30" spans="1:21" x14ac:dyDescent="0.35">
      <c r="A30">
        <v>28</v>
      </c>
      <c r="B30" s="4" t="s">
        <v>94</v>
      </c>
      <c r="C30" s="3" t="s">
        <v>95</v>
      </c>
      <c r="D30" s="11">
        <v>130800</v>
      </c>
      <c r="E30" s="11">
        <v>137635</v>
      </c>
      <c r="F30" s="9">
        <f t="shared" si="0"/>
        <v>105.22553516819573</v>
      </c>
      <c r="G30" s="6" t="s">
        <v>20</v>
      </c>
      <c r="H30">
        <v>2220</v>
      </c>
      <c r="I30" s="11">
        <f t="shared" si="4"/>
        <v>61.997747747747745</v>
      </c>
      <c r="J30" t="s">
        <v>21</v>
      </c>
      <c r="K30" t="s">
        <v>22</v>
      </c>
      <c r="L30" s="19">
        <f t="shared" si="1"/>
        <v>40218.25</v>
      </c>
      <c r="M30" s="16">
        <f>(((N30/60)/60)/24)+DATE(1970,1,1)</f>
        <v>40218.25</v>
      </c>
      <c r="N30">
        <v>1265695200</v>
      </c>
      <c r="O30" s="19">
        <f t="shared" si="2"/>
        <v>40241.25</v>
      </c>
      <c r="P30">
        <v>1267682400</v>
      </c>
      <c r="Q30" t="b">
        <v>0</v>
      </c>
      <c r="R30" t="b">
        <v>1</v>
      </c>
      <c r="S30" t="s">
        <v>33</v>
      </c>
      <c r="T30" t="str">
        <f t="shared" si="3"/>
        <v>theater</v>
      </c>
      <c r="U30" t="str">
        <f t="shared" si="5"/>
        <v>plays</v>
      </c>
    </row>
    <row r="31" spans="1:21" x14ac:dyDescent="0.35">
      <c r="A31">
        <v>29</v>
      </c>
      <c r="B31" s="4" t="s">
        <v>96</v>
      </c>
      <c r="C31" s="3" t="s">
        <v>97</v>
      </c>
      <c r="D31" s="11">
        <v>45900</v>
      </c>
      <c r="E31" s="11">
        <v>150965</v>
      </c>
      <c r="F31" s="9">
        <f t="shared" si="0"/>
        <v>328.89978213507629</v>
      </c>
      <c r="G31" s="6" t="s">
        <v>20</v>
      </c>
      <c r="H31">
        <v>1606</v>
      </c>
      <c r="I31" s="11">
        <f t="shared" si="4"/>
        <v>94.000622665006233</v>
      </c>
      <c r="J31" t="s">
        <v>98</v>
      </c>
      <c r="K31" t="s">
        <v>99</v>
      </c>
      <c r="L31" s="19">
        <f t="shared" si="1"/>
        <v>43301.208333333328</v>
      </c>
      <c r="M31" s="16">
        <f>(((N31/60)/60)/24)+DATE(1970,1,1)</f>
        <v>43301.208333333328</v>
      </c>
      <c r="N31">
        <v>1532062800</v>
      </c>
      <c r="O31" s="19">
        <f t="shared" si="2"/>
        <v>43341.208333333328</v>
      </c>
      <c r="P31">
        <v>1535518800</v>
      </c>
      <c r="Q31" t="b">
        <v>0</v>
      </c>
      <c r="R31" t="b">
        <v>0</v>
      </c>
      <c r="S31" t="s">
        <v>100</v>
      </c>
      <c r="T31" t="str">
        <f t="shared" si="3"/>
        <v>film &amp; video</v>
      </c>
      <c r="U31" t="str">
        <f t="shared" si="5"/>
        <v>shorts</v>
      </c>
    </row>
    <row r="32" spans="1:21" x14ac:dyDescent="0.35">
      <c r="A32">
        <v>30</v>
      </c>
      <c r="B32" s="4" t="s">
        <v>101</v>
      </c>
      <c r="C32" s="3" t="s">
        <v>102</v>
      </c>
      <c r="D32" s="11">
        <v>9000</v>
      </c>
      <c r="E32" s="11">
        <v>14455</v>
      </c>
      <c r="F32" s="9">
        <f t="shared" si="0"/>
        <v>160.61111111111111</v>
      </c>
      <c r="G32" s="6" t="s">
        <v>20</v>
      </c>
      <c r="H32">
        <v>129</v>
      </c>
      <c r="I32" s="11">
        <f t="shared" si="4"/>
        <v>112.05426356589147</v>
      </c>
      <c r="J32" t="s">
        <v>21</v>
      </c>
      <c r="K32" t="s">
        <v>22</v>
      </c>
      <c r="L32" s="19">
        <f t="shared" si="1"/>
        <v>43609.208333333328</v>
      </c>
      <c r="M32" s="16">
        <f>(((N32/60)/60)/24)+DATE(1970,1,1)</f>
        <v>43609.208333333328</v>
      </c>
      <c r="N32">
        <v>1558674000</v>
      </c>
      <c r="O32" s="19">
        <f t="shared" si="2"/>
        <v>43614.208333333328</v>
      </c>
      <c r="P32">
        <v>1559106000</v>
      </c>
      <c r="Q32" t="b">
        <v>0</v>
      </c>
      <c r="R32" t="b">
        <v>0</v>
      </c>
      <c r="S32" t="s">
        <v>71</v>
      </c>
      <c r="T32" t="str">
        <f t="shared" si="3"/>
        <v>film &amp; video</v>
      </c>
      <c r="U32" t="str">
        <f t="shared" si="5"/>
        <v>animation</v>
      </c>
    </row>
    <row r="33" spans="1:21" x14ac:dyDescent="0.35">
      <c r="A33">
        <v>31</v>
      </c>
      <c r="B33" s="4" t="s">
        <v>103</v>
      </c>
      <c r="C33" s="3" t="s">
        <v>104</v>
      </c>
      <c r="D33" s="11">
        <v>3500</v>
      </c>
      <c r="E33" s="11">
        <v>10850</v>
      </c>
      <c r="F33" s="9">
        <f t="shared" si="0"/>
        <v>310</v>
      </c>
      <c r="G33" s="6" t="s">
        <v>20</v>
      </c>
      <c r="H33">
        <v>226</v>
      </c>
      <c r="I33" s="11">
        <f t="shared" si="4"/>
        <v>48.008849557522126</v>
      </c>
      <c r="J33" t="s">
        <v>40</v>
      </c>
      <c r="K33" t="s">
        <v>41</v>
      </c>
      <c r="L33" s="19">
        <f t="shared" si="1"/>
        <v>42374.25</v>
      </c>
      <c r="M33" s="16">
        <f>(((N33/60)/60)/24)+DATE(1970,1,1)</f>
        <v>42374.25</v>
      </c>
      <c r="N33">
        <v>1451973600</v>
      </c>
      <c r="O33" s="19">
        <f t="shared" si="2"/>
        <v>42402.25</v>
      </c>
      <c r="P33">
        <v>1454392800</v>
      </c>
      <c r="Q33" t="b">
        <v>0</v>
      </c>
      <c r="R33" t="b">
        <v>0</v>
      </c>
      <c r="S33" t="s">
        <v>89</v>
      </c>
      <c r="T33" t="str">
        <f t="shared" si="3"/>
        <v>games</v>
      </c>
      <c r="U33" t="str">
        <f t="shared" si="5"/>
        <v>video games</v>
      </c>
    </row>
    <row r="34" spans="1:21" x14ac:dyDescent="0.35">
      <c r="A34">
        <v>32</v>
      </c>
      <c r="B34" s="4" t="s">
        <v>105</v>
      </c>
      <c r="C34" s="3" t="s">
        <v>106</v>
      </c>
      <c r="D34" s="11">
        <v>101000</v>
      </c>
      <c r="E34" s="11">
        <v>87676</v>
      </c>
      <c r="F34" s="9">
        <f t="shared" si="0"/>
        <v>86.807920792079202</v>
      </c>
      <c r="G34" s="6" t="s">
        <v>14</v>
      </c>
      <c r="H34">
        <v>2307</v>
      </c>
      <c r="I34" s="11">
        <f t="shared" si="4"/>
        <v>38.004334633723452</v>
      </c>
      <c r="J34" t="s">
        <v>107</v>
      </c>
      <c r="K34" t="s">
        <v>108</v>
      </c>
      <c r="L34" s="19">
        <f t="shared" si="1"/>
        <v>43110.25</v>
      </c>
      <c r="M34" s="16">
        <f>(((N34/60)/60)/24)+DATE(1970,1,1)</f>
        <v>43110.25</v>
      </c>
      <c r="N34">
        <v>1515564000</v>
      </c>
      <c r="O34" s="19">
        <f t="shared" si="2"/>
        <v>43137.25</v>
      </c>
      <c r="P34">
        <v>1517896800</v>
      </c>
      <c r="Q34" t="b">
        <v>0</v>
      </c>
      <c r="R34" t="b">
        <v>0</v>
      </c>
      <c r="S34" t="s">
        <v>42</v>
      </c>
      <c r="T34" t="str">
        <f t="shared" si="3"/>
        <v>film &amp; video</v>
      </c>
      <c r="U34" t="str">
        <f t="shared" si="5"/>
        <v>documentary</v>
      </c>
    </row>
    <row r="35" spans="1:21" x14ac:dyDescent="0.35">
      <c r="A35">
        <v>33</v>
      </c>
      <c r="B35" s="4" t="s">
        <v>109</v>
      </c>
      <c r="C35" s="3" t="s">
        <v>110</v>
      </c>
      <c r="D35" s="11">
        <v>50200</v>
      </c>
      <c r="E35" s="11">
        <v>189666</v>
      </c>
      <c r="F35" s="9">
        <f t="shared" si="0"/>
        <v>377.82071713147411</v>
      </c>
      <c r="G35" s="6" t="s">
        <v>20</v>
      </c>
      <c r="H35">
        <v>5419</v>
      </c>
      <c r="I35" s="11">
        <f t="shared" si="4"/>
        <v>35.000184535892231</v>
      </c>
      <c r="J35" t="s">
        <v>21</v>
      </c>
      <c r="K35" t="s">
        <v>22</v>
      </c>
      <c r="L35" s="19">
        <f t="shared" si="1"/>
        <v>41917.208333333336</v>
      </c>
      <c r="M35" s="16">
        <f>(((N35/60)/60)/24)+DATE(1970,1,1)</f>
        <v>41917.208333333336</v>
      </c>
      <c r="N35">
        <v>1412485200</v>
      </c>
      <c r="O35" s="19">
        <f t="shared" si="2"/>
        <v>41954.25</v>
      </c>
      <c r="P35">
        <v>1415685600</v>
      </c>
      <c r="Q35" t="b">
        <v>0</v>
      </c>
      <c r="R35" t="b">
        <v>0</v>
      </c>
      <c r="S35" t="s">
        <v>33</v>
      </c>
      <c r="T35" t="str">
        <f t="shared" si="3"/>
        <v>theater</v>
      </c>
      <c r="U35" t="str">
        <f t="shared" si="5"/>
        <v>plays</v>
      </c>
    </row>
    <row r="36" spans="1:21" ht="31" x14ac:dyDescent="0.35">
      <c r="A36">
        <v>34</v>
      </c>
      <c r="B36" s="4" t="s">
        <v>111</v>
      </c>
      <c r="C36" s="3" t="s">
        <v>112</v>
      </c>
      <c r="D36" s="11">
        <v>9300</v>
      </c>
      <c r="E36" s="11">
        <v>14025</v>
      </c>
      <c r="F36" s="9">
        <f t="shared" si="0"/>
        <v>150.80645161290323</v>
      </c>
      <c r="G36" s="6" t="s">
        <v>20</v>
      </c>
      <c r="H36">
        <v>165</v>
      </c>
      <c r="I36" s="11">
        <f t="shared" si="4"/>
        <v>85</v>
      </c>
      <c r="J36" t="s">
        <v>21</v>
      </c>
      <c r="K36" t="s">
        <v>22</v>
      </c>
      <c r="L36" s="19">
        <f t="shared" si="1"/>
        <v>42817.208333333328</v>
      </c>
      <c r="M36" s="16">
        <f>(((N36/60)/60)/24)+DATE(1970,1,1)</f>
        <v>42817.208333333328</v>
      </c>
      <c r="N36">
        <v>1490245200</v>
      </c>
      <c r="O36" s="19">
        <f t="shared" si="2"/>
        <v>42822.208333333328</v>
      </c>
      <c r="P36">
        <v>1490677200</v>
      </c>
      <c r="Q36" t="b">
        <v>0</v>
      </c>
      <c r="R36" t="b">
        <v>0</v>
      </c>
      <c r="S36" t="s">
        <v>42</v>
      </c>
      <c r="T36" t="str">
        <f t="shared" si="3"/>
        <v>film &amp; video</v>
      </c>
      <c r="U36" t="str">
        <f t="shared" si="5"/>
        <v>documentary</v>
      </c>
    </row>
    <row r="37" spans="1:21" x14ac:dyDescent="0.35">
      <c r="A37">
        <v>35</v>
      </c>
      <c r="B37" s="4" t="s">
        <v>113</v>
      </c>
      <c r="C37" s="3" t="s">
        <v>114</v>
      </c>
      <c r="D37" s="11">
        <v>125500</v>
      </c>
      <c r="E37" s="11">
        <v>188628</v>
      </c>
      <c r="F37" s="9">
        <f t="shared" si="0"/>
        <v>150.30119521912351</v>
      </c>
      <c r="G37" s="6" t="s">
        <v>20</v>
      </c>
      <c r="H37">
        <v>1965</v>
      </c>
      <c r="I37" s="11">
        <f t="shared" si="4"/>
        <v>95.993893129770996</v>
      </c>
      <c r="J37" t="s">
        <v>36</v>
      </c>
      <c r="K37" t="s">
        <v>37</v>
      </c>
      <c r="L37" s="19">
        <f t="shared" si="1"/>
        <v>43484.25</v>
      </c>
      <c r="M37" s="16">
        <f>(((N37/60)/60)/24)+DATE(1970,1,1)</f>
        <v>43484.25</v>
      </c>
      <c r="N37">
        <v>1547877600</v>
      </c>
      <c r="O37" s="19">
        <f t="shared" si="2"/>
        <v>43526.25</v>
      </c>
      <c r="P37">
        <v>1551506400</v>
      </c>
      <c r="Q37" t="b">
        <v>0</v>
      </c>
      <c r="R37" t="b">
        <v>1</v>
      </c>
      <c r="S37" t="s">
        <v>53</v>
      </c>
      <c r="T37" t="str">
        <f t="shared" si="3"/>
        <v>film &amp; video</v>
      </c>
      <c r="U37" t="str">
        <f t="shared" si="5"/>
        <v>drama</v>
      </c>
    </row>
    <row r="38" spans="1:21" x14ac:dyDescent="0.35">
      <c r="A38">
        <v>36</v>
      </c>
      <c r="B38" s="4" t="s">
        <v>115</v>
      </c>
      <c r="C38" s="3" t="s">
        <v>116</v>
      </c>
      <c r="D38" s="11">
        <v>700</v>
      </c>
      <c r="E38" s="11">
        <v>1101</v>
      </c>
      <c r="F38" s="9">
        <f t="shared" si="0"/>
        <v>157.28571428571431</v>
      </c>
      <c r="G38" s="6" t="s">
        <v>20</v>
      </c>
      <c r="H38">
        <v>16</v>
      </c>
      <c r="I38" s="11">
        <f t="shared" si="4"/>
        <v>68.8125</v>
      </c>
      <c r="J38" t="s">
        <v>21</v>
      </c>
      <c r="K38" t="s">
        <v>22</v>
      </c>
      <c r="L38" s="19">
        <f t="shared" si="1"/>
        <v>40600.25</v>
      </c>
      <c r="M38" s="16">
        <f>(((N38/60)/60)/24)+DATE(1970,1,1)</f>
        <v>40600.25</v>
      </c>
      <c r="N38">
        <v>1298700000</v>
      </c>
      <c r="O38" s="19">
        <f t="shared" si="2"/>
        <v>40625.208333333336</v>
      </c>
      <c r="P38">
        <v>1300856400</v>
      </c>
      <c r="Q38" t="b">
        <v>0</v>
      </c>
      <c r="R38" t="b">
        <v>0</v>
      </c>
      <c r="S38" t="s">
        <v>33</v>
      </c>
      <c r="T38" t="str">
        <f t="shared" si="3"/>
        <v>theater</v>
      </c>
      <c r="U38" t="str">
        <f t="shared" si="5"/>
        <v>plays</v>
      </c>
    </row>
    <row r="39" spans="1:21" ht="31" x14ac:dyDescent="0.35">
      <c r="A39">
        <v>37</v>
      </c>
      <c r="B39" s="4" t="s">
        <v>117</v>
      </c>
      <c r="C39" s="3" t="s">
        <v>118</v>
      </c>
      <c r="D39" s="11">
        <v>8100</v>
      </c>
      <c r="E39" s="11">
        <v>11339</v>
      </c>
      <c r="F39" s="9">
        <f t="shared" si="0"/>
        <v>139.98765432098764</v>
      </c>
      <c r="G39" s="6" t="s">
        <v>20</v>
      </c>
      <c r="H39">
        <v>107</v>
      </c>
      <c r="I39" s="11">
        <f t="shared" si="4"/>
        <v>105.97196261682242</v>
      </c>
      <c r="J39" t="s">
        <v>21</v>
      </c>
      <c r="K39" t="s">
        <v>22</v>
      </c>
      <c r="L39" s="19">
        <f t="shared" si="1"/>
        <v>43744.208333333328</v>
      </c>
      <c r="M39" s="16">
        <f>(((N39/60)/60)/24)+DATE(1970,1,1)</f>
        <v>43744.208333333328</v>
      </c>
      <c r="N39">
        <v>1570338000</v>
      </c>
      <c r="O39" s="19">
        <f t="shared" si="2"/>
        <v>43777.25</v>
      </c>
      <c r="P39">
        <v>1573192800</v>
      </c>
      <c r="Q39" t="b">
        <v>0</v>
      </c>
      <c r="R39" t="b">
        <v>1</v>
      </c>
      <c r="S39" t="s">
        <v>119</v>
      </c>
      <c r="T39" t="str">
        <f t="shared" si="3"/>
        <v>publishing</v>
      </c>
      <c r="U39" t="str">
        <f t="shared" si="5"/>
        <v>fiction</v>
      </c>
    </row>
    <row r="40" spans="1:21" x14ac:dyDescent="0.35">
      <c r="A40">
        <v>38</v>
      </c>
      <c r="B40" s="4" t="s">
        <v>120</v>
      </c>
      <c r="C40" s="3" t="s">
        <v>121</v>
      </c>
      <c r="D40" s="11">
        <v>3100</v>
      </c>
      <c r="E40" s="11">
        <v>10085</v>
      </c>
      <c r="F40" s="9">
        <f t="shared" si="0"/>
        <v>325.32258064516128</v>
      </c>
      <c r="G40" s="6" t="s">
        <v>20</v>
      </c>
      <c r="H40">
        <v>134</v>
      </c>
      <c r="I40" s="11">
        <f t="shared" si="4"/>
        <v>75.261194029850742</v>
      </c>
      <c r="J40" t="s">
        <v>21</v>
      </c>
      <c r="K40" t="s">
        <v>22</v>
      </c>
      <c r="L40" s="19">
        <f t="shared" si="1"/>
        <v>40469.208333333336</v>
      </c>
      <c r="M40" s="16">
        <f>(((N40/60)/60)/24)+DATE(1970,1,1)</f>
        <v>40469.208333333336</v>
      </c>
      <c r="N40">
        <v>1287378000</v>
      </c>
      <c r="O40" s="19">
        <f t="shared" si="2"/>
        <v>40474.208333333336</v>
      </c>
      <c r="P40">
        <v>1287810000</v>
      </c>
      <c r="Q40" t="b">
        <v>0</v>
      </c>
      <c r="R40" t="b">
        <v>0</v>
      </c>
      <c r="S40" t="s">
        <v>122</v>
      </c>
      <c r="T40" t="str">
        <f t="shared" si="3"/>
        <v>photography</v>
      </c>
      <c r="U40" t="str">
        <f t="shared" si="5"/>
        <v>photography books</v>
      </c>
    </row>
    <row r="41" spans="1:21" x14ac:dyDescent="0.35">
      <c r="A41">
        <v>39</v>
      </c>
      <c r="B41" s="4" t="s">
        <v>123</v>
      </c>
      <c r="C41" s="3" t="s">
        <v>124</v>
      </c>
      <c r="D41" s="11">
        <v>9900</v>
      </c>
      <c r="E41" s="11">
        <v>5027</v>
      </c>
      <c r="F41" s="9">
        <f t="shared" si="0"/>
        <v>50.777777777777779</v>
      </c>
      <c r="G41" s="6" t="s">
        <v>14</v>
      </c>
      <c r="H41">
        <v>88</v>
      </c>
      <c r="I41" s="11">
        <f t="shared" si="4"/>
        <v>57.125</v>
      </c>
      <c r="J41" t="s">
        <v>36</v>
      </c>
      <c r="K41" t="s">
        <v>37</v>
      </c>
      <c r="L41" s="19">
        <f t="shared" si="1"/>
        <v>41330.25</v>
      </c>
      <c r="M41" s="16">
        <f>(((N41/60)/60)/24)+DATE(1970,1,1)</f>
        <v>41330.25</v>
      </c>
      <c r="N41">
        <v>1361772000</v>
      </c>
      <c r="O41" s="19">
        <f t="shared" si="2"/>
        <v>41344.208333333336</v>
      </c>
      <c r="P41">
        <v>1362978000</v>
      </c>
      <c r="Q41" t="b">
        <v>0</v>
      </c>
      <c r="R41" t="b">
        <v>0</v>
      </c>
      <c r="S41" t="s">
        <v>33</v>
      </c>
      <c r="T41" t="str">
        <f t="shared" si="3"/>
        <v>theater</v>
      </c>
      <c r="U41" t="str">
        <f t="shared" si="5"/>
        <v>plays</v>
      </c>
    </row>
    <row r="42" spans="1:21" x14ac:dyDescent="0.35">
      <c r="A42">
        <v>40</v>
      </c>
      <c r="B42" s="4" t="s">
        <v>125</v>
      </c>
      <c r="C42" s="3" t="s">
        <v>126</v>
      </c>
      <c r="D42" s="11">
        <v>8800</v>
      </c>
      <c r="E42" s="11">
        <v>14878</v>
      </c>
      <c r="F42" s="9">
        <f t="shared" si="0"/>
        <v>169.06818181818181</v>
      </c>
      <c r="G42" s="6" t="s">
        <v>20</v>
      </c>
      <c r="H42">
        <v>198</v>
      </c>
      <c r="I42" s="11">
        <f t="shared" si="4"/>
        <v>75.141414141414145</v>
      </c>
      <c r="J42" t="s">
        <v>21</v>
      </c>
      <c r="K42" t="s">
        <v>22</v>
      </c>
      <c r="L42" s="19">
        <f t="shared" si="1"/>
        <v>40334.208333333336</v>
      </c>
      <c r="M42" s="16">
        <f>(((N42/60)/60)/24)+DATE(1970,1,1)</f>
        <v>40334.208333333336</v>
      </c>
      <c r="N42">
        <v>1275714000</v>
      </c>
      <c r="O42" s="19">
        <f t="shared" si="2"/>
        <v>40353.208333333336</v>
      </c>
      <c r="P42">
        <v>1277355600</v>
      </c>
      <c r="Q42" t="b">
        <v>0</v>
      </c>
      <c r="R42" t="b">
        <v>1</v>
      </c>
      <c r="S42" t="s">
        <v>65</v>
      </c>
      <c r="T42" t="str">
        <f t="shared" si="3"/>
        <v>technology</v>
      </c>
      <c r="U42" t="str">
        <f t="shared" si="5"/>
        <v>wearables</v>
      </c>
    </row>
    <row r="43" spans="1:21" x14ac:dyDescent="0.35">
      <c r="A43">
        <v>41</v>
      </c>
      <c r="B43" s="4" t="s">
        <v>127</v>
      </c>
      <c r="C43" s="3" t="s">
        <v>128</v>
      </c>
      <c r="D43" s="11">
        <v>5600</v>
      </c>
      <c r="E43" s="11">
        <v>11924</v>
      </c>
      <c r="F43" s="9">
        <f t="shared" si="0"/>
        <v>212.92857142857144</v>
      </c>
      <c r="G43" s="6" t="s">
        <v>20</v>
      </c>
      <c r="H43">
        <v>111</v>
      </c>
      <c r="I43" s="11">
        <f t="shared" si="4"/>
        <v>107.42342342342343</v>
      </c>
      <c r="J43" t="s">
        <v>107</v>
      </c>
      <c r="K43" t="s">
        <v>108</v>
      </c>
      <c r="L43" s="19">
        <f t="shared" si="1"/>
        <v>41156.208333333336</v>
      </c>
      <c r="M43" s="16">
        <f>(((N43/60)/60)/24)+DATE(1970,1,1)</f>
        <v>41156.208333333336</v>
      </c>
      <c r="N43">
        <v>1346734800</v>
      </c>
      <c r="O43" s="19">
        <f t="shared" si="2"/>
        <v>41182.208333333336</v>
      </c>
      <c r="P43">
        <v>1348981200</v>
      </c>
      <c r="Q43" t="b">
        <v>0</v>
      </c>
      <c r="R43" t="b">
        <v>1</v>
      </c>
      <c r="S43" t="s">
        <v>23</v>
      </c>
      <c r="T43" t="str">
        <f t="shared" si="3"/>
        <v>music</v>
      </c>
      <c r="U43" t="str">
        <f t="shared" si="5"/>
        <v>rock</v>
      </c>
    </row>
    <row r="44" spans="1:21" x14ac:dyDescent="0.35">
      <c r="A44">
        <v>42</v>
      </c>
      <c r="B44" s="4" t="s">
        <v>129</v>
      </c>
      <c r="C44" s="3" t="s">
        <v>130</v>
      </c>
      <c r="D44" s="11">
        <v>1800</v>
      </c>
      <c r="E44" s="11">
        <v>7991</v>
      </c>
      <c r="F44" s="9">
        <f t="shared" si="0"/>
        <v>443.94444444444446</v>
      </c>
      <c r="G44" s="6" t="s">
        <v>20</v>
      </c>
      <c r="H44">
        <v>222</v>
      </c>
      <c r="I44" s="11">
        <f t="shared" si="4"/>
        <v>35.995495495495497</v>
      </c>
      <c r="J44" t="s">
        <v>21</v>
      </c>
      <c r="K44" t="s">
        <v>22</v>
      </c>
      <c r="L44" s="19">
        <f t="shared" si="1"/>
        <v>40728.208333333336</v>
      </c>
      <c r="M44" s="16">
        <f>(((N44/60)/60)/24)+DATE(1970,1,1)</f>
        <v>40728.208333333336</v>
      </c>
      <c r="N44">
        <v>1309755600</v>
      </c>
      <c r="O44" s="19">
        <f t="shared" si="2"/>
        <v>40737.208333333336</v>
      </c>
      <c r="P44">
        <v>1310533200</v>
      </c>
      <c r="Q44" t="b">
        <v>0</v>
      </c>
      <c r="R44" t="b">
        <v>0</v>
      </c>
      <c r="S44" t="s">
        <v>17</v>
      </c>
      <c r="T44" t="str">
        <f t="shared" si="3"/>
        <v>food</v>
      </c>
      <c r="U44" t="str">
        <f t="shared" si="5"/>
        <v>food trucks</v>
      </c>
    </row>
    <row r="45" spans="1:21" x14ac:dyDescent="0.35">
      <c r="A45">
        <v>43</v>
      </c>
      <c r="B45" s="4" t="s">
        <v>131</v>
      </c>
      <c r="C45" s="3" t="s">
        <v>132</v>
      </c>
      <c r="D45" s="11">
        <v>90200</v>
      </c>
      <c r="E45" s="11">
        <v>167717</v>
      </c>
      <c r="F45" s="9">
        <f t="shared" si="0"/>
        <v>185.9390243902439</v>
      </c>
      <c r="G45" s="6" t="s">
        <v>20</v>
      </c>
      <c r="H45">
        <v>6212</v>
      </c>
      <c r="I45" s="11">
        <f t="shared" si="4"/>
        <v>26.998873148744366</v>
      </c>
      <c r="J45" t="s">
        <v>21</v>
      </c>
      <c r="K45" t="s">
        <v>22</v>
      </c>
      <c r="L45" s="19">
        <f t="shared" si="1"/>
        <v>41844.208333333336</v>
      </c>
      <c r="M45" s="16">
        <f>(((N45/60)/60)/24)+DATE(1970,1,1)</f>
        <v>41844.208333333336</v>
      </c>
      <c r="N45">
        <v>1406178000</v>
      </c>
      <c r="O45" s="19">
        <f t="shared" si="2"/>
        <v>41860.208333333336</v>
      </c>
      <c r="P45">
        <v>1407560400</v>
      </c>
      <c r="Q45" t="b">
        <v>0</v>
      </c>
      <c r="R45" t="b">
        <v>0</v>
      </c>
      <c r="S45" t="s">
        <v>133</v>
      </c>
      <c r="T45" t="str">
        <f t="shared" si="3"/>
        <v>publishing</v>
      </c>
      <c r="U45" t="str">
        <f t="shared" si="5"/>
        <v>radio &amp; podcasts</v>
      </c>
    </row>
    <row r="46" spans="1:21" x14ac:dyDescent="0.35">
      <c r="A46">
        <v>44</v>
      </c>
      <c r="B46" s="4" t="s">
        <v>134</v>
      </c>
      <c r="C46" s="3" t="s">
        <v>135</v>
      </c>
      <c r="D46" s="11">
        <v>1600</v>
      </c>
      <c r="E46" s="11">
        <v>10541</v>
      </c>
      <c r="F46" s="9">
        <f t="shared" si="0"/>
        <v>658.8125</v>
      </c>
      <c r="G46" s="6" t="s">
        <v>20</v>
      </c>
      <c r="H46">
        <v>98</v>
      </c>
      <c r="I46" s="11">
        <f t="shared" si="4"/>
        <v>107.56122448979592</v>
      </c>
      <c r="J46" t="s">
        <v>36</v>
      </c>
      <c r="K46" t="s">
        <v>37</v>
      </c>
      <c r="L46" s="19">
        <f t="shared" si="1"/>
        <v>43541.208333333328</v>
      </c>
      <c r="M46" s="16">
        <f>(((N46/60)/60)/24)+DATE(1970,1,1)</f>
        <v>43541.208333333328</v>
      </c>
      <c r="N46">
        <v>1552798800</v>
      </c>
      <c r="O46" s="19">
        <f t="shared" si="2"/>
        <v>43542.208333333328</v>
      </c>
      <c r="P46">
        <v>1552885200</v>
      </c>
      <c r="Q46" t="b">
        <v>0</v>
      </c>
      <c r="R46" t="b">
        <v>0</v>
      </c>
      <c r="S46" t="s">
        <v>119</v>
      </c>
      <c r="T46" t="str">
        <f t="shared" si="3"/>
        <v>publishing</v>
      </c>
      <c r="U46" t="str">
        <f t="shared" si="5"/>
        <v>fiction</v>
      </c>
    </row>
    <row r="47" spans="1:21" ht="31" x14ac:dyDescent="0.35">
      <c r="A47">
        <v>45</v>
      </c>
      <c r="B47" s="4" t="s">
        <v>136</v>
      </c>
      <c r="C47" s="3" t="s">
        <v>137</v>
      </c>
      <c r="D47" s="11">
        <v>9500</v>
      </c>
      <c r="E47" s="11">
        <v>4530</v>
      </c>
      <c r="F47" s="9">
        <f t="shared" si="0"/>
        <v>47.684210526315788</v>
      </c>
      <c r="G47" s="6" t="s">
        <v>14</v>
      </c>
      <c r="H47">
        <v>48</v>
      </c>
      <c r="I47" s="11">
        <f t="shared" si="4"/>
        <v>94.375</v>
      </c>
      <c r="J47" t="s">
        <v>21</v>
      </c>
      <c r="K47" t="s">
        <v>22</v>
      </c>
      <c r="L47" s="19">
        <f t="shared" si="1"/>
        <v>42676.208333333328</v>
      </c>
      <c r="M47" s="16">
        <f>(((N47/60)/60)/24)+DATE(1970,1,1)</f>
        <v>42676.208333333328</v>
      </c>
      <c r="N47">
        <v>1478062800</v>
      </c>
      <c r="O47" s="19">
        <f t="shared" si="2"/>
        <v>42691.25</v>
      </c>
      <c r="P47">
        <v>1479362400</v>
      </c>
      <c r="Q47" t="b">
        <v>0</v>
      </c>
      <c r="R47" t="b">
        <v>1</v>
      </c>
      <c r="S47" t="s">
        <v>33</v>
      </c>
      <c r="T47" t="str">
        <f t="shared" si="3"/>
        <v>theater</v>
      </c>
      <c r="U47" t="str">
        <f t="shared" si="5"/>
        <v>plays</v>
      </c>
    </row>
    <row r="48" spans="1:21" x14ac:dyDescent="0.35">
      <c r="A48">
        <v>46</v>
      </c>
      <c r="B48" s="4" t="s">
        <v>138</v>
      </c>
      <c r="C48" s="3" t="s">
        <v>139</v>
      </c>
      <c r="D48" s="11">
        <v>3700</v>
      </c>
      <c r="E48" s="11">
        <v>4247</v>
      </c>
      <c r="F48" s="9">
        <f t="shared" si="0"/>
        <v>114.78378378378378</v>
      </c>
      <c r="G48" s="6" t="s">
        <v>20</v>
      </c>
      <c r="H48">
        <v>92</v>
      </c>
      <c r="I48" s="11">
        <f t="shared" si="4"/>
        <v>46.163043478260867</v>
      </c>
      <c r="J48" t="s">
        <v>21</v>
      </c>
      <c r="K48" t="s">
        <v>22</v>
      </c>
      <c r="L48" s="19">
        <f t="shared" si="1"/>
        <v>40367.208333333336</v>
      </c>
      <c r="M48" s="16">
        <f>(((N48/60)/60)/24)+DATE(1970,1,1)</f>
        <v>40367.208333333336</v>
      </c>
      <c r="N48">
        <v>1278565200</v>
      </c>
      <c r="O48" s="19">
        <f t="shared" si="2"/>
        <v>40390.208333333336</v>
      </c>
      <c r="P48">
        <v>1280552400</v>
      </c>
      <c r="Q48" t="b">
        <v>0</v>
      </c>
      <c r="R48" t="b">
        <v>0</v>
      </c>
      <c r="S48" t="s">
        <v>23</v>
      </c>
      <c r="T48" t="str">
        <f t="shared" si="3"/>
        <v>music</v>
      </c>
      <c r="U48" t="str">
        <f t="shared" si="5"/>
        <v>rock</v>
      </c>
    </row>
    <row r="49" spans="1:21" x14ac:dyDescent="0.35">
      <c r="A49">
        <v>47</v>
      </c>
      <c r="B49" s="4" t="s">
        <v>140</v>
      </c>
      <c r="C49" s="3" t="s">
        <v>141</v>
      </c>
      <c r="D49" s="11">
        <v>1500</v>
      </c>
      <c r="E49" s="11">
        <v>7129</v>
      </c>
      <c r="F49" s="9">
        <f t="shared" si="0"/>
        <v>475.26666666666665</v>
      </c>
      <c r="G49" s="6" t="s">
        <v>20</v>
      </c>
      <c r="H49">
        <v>149</v>
      </c>
      <c r="I49" s="11">
        <f t="shared" si="4"/>
        <v>47.845637583892618</v>
      </c>
      <c r="J49" t="s">
        <v>21</v>
      </c>
      <c r="K49" t="s">
        <v>22</v>
      </c>
      <c r="L49" s="19">
        <f t="shared" si="1"/>
        <v>41727.208333333336</v>
      </c>
      <c r="M49" s="16">
        <f>(((N49/60)/60)/24)+DATE(1970,1,1)</f>
        <v>41727.208333333336</v>
      </c>
      <c r="N49">
        <v>1396069200</v>
      </c>
      <c r="O49" s="19">
        <f t="shared" si="2"/>
        <v>41757.208333333336</v>
      </c>
      <c r="P49">
        <v>1398661200</v>
      </c>
      <c r="Q49" t="b">
        <v>0</v>
      </c>
      <c r="R49" t="b">
        <v>0</v>
      </c>
      <c r="S49" t="s">
        <v>33</v>
      </c>
      <c r="T49" t="str">
        <f t="shared" si="3"/>
        <v>theater</v>
      </c>
      <c r="U49" t="str">
        <f t="shared" si="5"/>
        <v>plays</v>
      </c>
    </row>
    <row r="50" spans="1:21" x14ac:dyDescent="0.35">
      <c r="A50">
        <v>48</v>
      </c>
      <c r="B50" s="4" t="s">
        <v>142</v>
      </c>
      <c r="C50" s="3" t="s">
        <v>143</v>
      </c>
      <c r="D50" s="11">
        <v>33300</v>
      </c>
      <c r="E50" s="11">
        <v>128862</v>
      </c>
      <c r="F50" s="9">
        <f t="shared" si="0"/>
        <v>386.97297297297297</v>
      </c>
      <c r="G50" s="6" t="s">
        <v>20</v>
      </c>
      <c r="H50">
        <v>2431</v>
      </c>
      <c r="I50" s="11">
        <f t="shared" si="4"/>
        <v>53.007815713698065</v>
      </c>
      <c r="J50" t="s">
        <v>21</v>
      </c>
      <c r="K50" t="s">
        <v>22</v>
      </c>
      <c r="L50" s="19">
        <f t="shared" si="1"/>
        <v>42180.208333333328</v>
      </c>
      <c r="M50" s="16">
        <f>(((N50/60)/60)/24)+DATE(1970,1,1)</f>
        <v>42180.208333333328</v>
      </c>
      <c r="N50">
        <v>1435208400</v>
      </c>
      <c r="O50" s="19">
        <f t="shared" si="2"/>
        <v>42192.208333333328</v>
      </c>
      <c r="P50">
        <v>1436245200</v>
      </c>
      <c r="Q50" t="b">
        <v>0</v>
      </c>
      <c r="R50" t="b">
        <v>0</v>
      </c>
      <c r="S50" t="s">
        <v>33</v>
      </c>
      <c r="T50" t="str">
        <f t="shared" si="3"/>
        <v>theater</v>
      </c>
      <c r="U50" t="str">
        <f t="shared" si="5"/>
        <v>plays</v>
      </c>
    </row>
    <row r="51" spans="1:21" x14ac:dyDescent="0.35">
      <c r="A51">
        <v>49</v>
      </c>
      <c r="B51" s="4" t="s">
        <v>144</v>
      </c>
      <c r="C51" s="3" t="s">
        <v>145</v>
      </c>
      <c r="D51" s="11">
        <v>7200</v>
      </c>
      <c r="E51" s="11">
        <v>13653</v>
      </c>
      <c r="F51" s="9">
        <f t="shared" si="0"/>
        <v>189.625</v>
      </c>
      <c r="G51" s="6" t="s">
        <v>20</v>
      </c>
      <c r="H51">
        <v>303</v>
      </c>
      <c r="I51" s="11">
        <f t="shared" si="4"/>
        <v>45.059405940594061</v>
      </c>
      <c r="J51" t="s">
        <v>21</v>
      </c>
      <c r="K51" t="s">
        <v>22</v>
      </c>
      <c r="L51" s="19">
        <f t="shared" si="1"/>
        <v>43758.208333333328</v>
      </c>
      <c r="M51" s="16">
        <f>(((N51/60)/60)/24)+DATE(1970,1,1)</f>
        <v>43758.208333333328</v>
      </c>
      <c r="N51">
        <v>1571547600</v>
      </c>
      <c r="O51" s="19">
        <f t="shared" si="2"/>
        <v>43803.25</v>
      </c>
      <c r="P51">
        <v>1575439200</v>
      </c>
      <c r="Q51" t="b">
        <v>0</v>
      </c>
      <c r="R51" t="b">
        <v>0</v>
      </c>
      <c r="S51" t="s">
        <v>23</v>
      </c>
      <c r="T51" t="str">
        <f t="shared" si="3"/>
        <v>music</v>
      </c>
      <c r="U51" t="str">
        <f t="shared" si="5"/>
        <v>rock</v>
      </c>
    </row>
    <row r="52" spans="1:21" ht="31" x14ac:dyDescent="0.35">
      <c r="A52">
        <v>50</v>
      </c>
      <c r="B52" s="4" t="s">
        <v>146</v>
      </c>
      <c r="C52" s="3" t="s">
        <v>147</v>
      </c>
      <c r="D52" s="11">
        <v>100</v>
      </c>
      <c r="E52" s="11">
        <v>2</v>
      </c>
      <c r="F52" s="9">
        <f t="shared" si="0"/>
        <v>2</v>
      </c>
      <c r="G52" s="6" t="s">
        <v>14</v>
      </c>
      <c r="H52">
        <v>1</v>
      </c>
      <c r="I52" s="11">
        <f t="shared" si="4"/>
        <v>2</v>
      </c>
      <c r="J52" t="s">
        <v>107</v>
      </c>
      <c r="K52" t="s">
        <v>108</v>
      </c>
      <c r="L52" s="19">
        <f t="shared" si="1"/>
        <v>41487.208333333336</v>
      </c>
      <c r="M52" s="16">
        <f>(((N52/60)/60)/24)+DATE(1970,1,1)</f>
        <v>41487.208333333336</v>
      </c>
      <c r="N52">
        <v>1375333200</v>
      </c>
      <c r="O52" s="19">
        <f t="shared" si="2"/>
        <v>41515.208333333336</v>
      </c>
      <c r="P52">
        <v>1377752400</v>
      </c>
      <c r="Q52" t="b">
        <v>0</v>
      </c>
      <c r="R52" t="b">
        <v>0</v>
      </c>
      <c r="S52" t="s">
        <v>148</v>
      </c>
      <c r="T52" t="str">
        <f t="shared" si="3"/>
        <v>music</v>
      </c>
      <c r="U52" t="str">
        <f t="shared" si="5"/>
        <v>metal</v>
      </c>
    </row>
    <row r="53" spans="1:21" x14ac:dyDescent="0.35">
      <c r="A53">
        <v>51</v>
      </c>
      <c r="B53" s="4" t="s">
        <v>149</v>
      </c>
      <c r="C53" s="3" t="s">
        <v>150</v>
      </c>
      <c r="D53" s="11">
        <v>158100</v>
      </c>
      <c r="E53" s="11">
        <v>145243</v>
      </c>
      <c r="F53" s="9">
        <f t="shared" si="0"/>
        <v>91.867805186590772</v>
      </c>
      <c r="G53" s="6" t="s">
        <v>14</v>
      </c>
      <c r="H53">
        <v>1467</v>
      </c>
      <c r="I53" s="11">
        <f t="shared" si="4"/>
        <v>99.006816632583508</v>
      </c>
      <c r="J53" t="s">
        <v>40</v>
      </c>
      <c r="K53" t="s">
        <v>41</v>
      </c>
      <c r="L53" s="19">
        <f t="shared" si="1"/>
        <v>40995.208333333336</v>
      </c>
      <c r="M53" s="16">
        <f>(((N53/60)/60)/24)+DATE(1970,1,1)</f>
        <v>40995.208333333336</v>
      </c>
      <c r="N53">
        <v>1332824400</v>
      </c>
      <c r="O53" s="19">
        <f t="shared" si="2"/>
        <v>41011.208333333336</v>
      </c>
      <c r="P53">
        <v>1334206800</v>
      </c>
      <c r="Q53" t="b">
        <v>0</v>
      </c>
      <c r="R53" t="b">
        <v>1</v>
      </c>
      <c r="S53" t="s">
        <v>65</v>
      </c>
      <c r="T53" t="str">
        <f t="shared" si="3"/>
        <v>technology</v>
      </c>
      <c r="U53" t="str">
        <f t="shared" si="5"/>
        <v>wearables</v>
      </c>
    </row>
    <row r="54" spans="1:21" x14ac:dyDescent="0.35">
      <c r="A54">
        <v>52</v>
      </c>
      <c r="B54" s="4" t="s">
        <v>151</v>
      </c>
      <c r="C54" s="3" t="s">
        <v>152</v>
      </c>
      <c r="D54" s="11">
        <v>7200</v>
      </c>
      <c r="E54" s="11">
        <v>2459</v>
      </c>
      <c r="F54" s="9">
        <f t="shared" si="0"/>
        <v>34.152777777777779</v>
      </c>
      <c r="G54" s="6" t="s">
        <v>14</v>
      </c>
      <c r="H54">
        <v>75</v>
      </c>
      <c r="I54" s="11">
        <f t="shared" si="4"/>
        <v>32.786666666666669</v>
      </c>
      <c r="J54" t="s">
        <v>21</v>
      </c>
      <c r="K54" t="s">
        <v>22</v>
      </c>
      <c r="L54" s="19">
        <f t="shared" si="1"/>
        <v>40436.208333333336</v>
      </c>
      <c r="M54" s="16">
        <f>(((N54/60)/60)/24)+DATE(1970,1,1)</f>
        <v>40436.208333333336</v>
      </c>
      <c r="N54">
        <v>1284526800</v>
      </c>
      <c r="O54" s="19">
        <f t="shared" si="2"/>
        <v>40440.208333333336</v>
      </c>
      <c r="P54">
        <v>1284872400</v>
      </c>
      <c r="Q54" t="b">
        <v>0</v>
      </c>
      <c r="R54" t="b">
        <v>0</v>
      </c>
      <c r="S54" t="s">
        <v>33</v>
      </c>
      <c r="T54" t="str">
        <f t="shared" si="3"/>
        <v>theater</v>
      </c>
      <c r="U54" t="str">
        <f t="shared" si="5"/>
        <v>plays</v>
      </c>
    </row>
    <row r="55" spans="1:21" x14ac:dyDescent="0.35">
      <c r="A55">
        <v>53</v>
      </c>
      <c r="B55" s="4" t="s">
        <v>153</v>
      </c>
      <c r="C55" s="3" t="s">
        <v>154</v>
      </c>
      <c r="D55" s="11">
        <v>8800</v>
      </c>
      <c r="E55" s="11">
        <v>12356</v>
      </c>
      <c r="F55" s="9">
        <f t="shared" si="0"/>
        <v>140.40909090909091</v>
      </c>
      <c r="G55" s="6" t="s">
        <v>20</v>
      </c>
      <c r="H55">
        <v>209</v>
      </c>
      <c r="I55" s="11">
        <f t="shared" si="4"/>
        <v>59.119617224880386</v>
      </c>
      <c r="J55" t="s">
        <v>21</v>
      </c>
      <c r="K55" t="s">
        <v>22</v>
      </c>
      <c r="L55" s="19">
        <f t="shared" si="1"/>
        <v>41779.208333333336</v>
      </c>
      <c r="M55" s="16">
        <f>(((N55/60)/60)/24)+DATE(1970,1,1)</f>
        <v>41779.208333333336</v>
      </c>
      <c r="N55">
        <v>1400562000</v>
      </c>
      <c r="O55" s="19">
        <f t="shared" si="2"/>
        <v>41818.208333333336</v>
      </c>
      <c r="P55">
        <v>1403931600</v>
      </c>
      <c r="Q55" t="b">
        <v>0</v>
      </c>
      <c r="R55" t="b">
        <v>0</v>
      </c>
      <c r="S55" t="s">
        <v>53</v>
      </c>
      <c r="T55" t="str">
        <f t="shared" si="3"/>
        <v>film &amp; video</v>
      </c>
      <c r="U55" t="str">
        <f t="shared" si="5"/>
        <v>drama</v>
      </c>
    </row>
    <row r="56" spans="1:21" ht="31" x14ac:dyDescent="0.35">
      <c r="A56">
        <v>54</v>
      </c>
      <c r="B56" s="4" t="s">
        <v>155</v>
      </c>
      <c r="C56" s="3" t="s">
        <v>156</v>
      </c>
      <c r="D56" s="11">
        <v>6000</v>
      </c>
      <c r="E56" s="11">
        <v>5392</v>
      </c>
      <c r="F56" s="9">
        <f t="shared" si="0"/>
        <v>89.86666666666666</v>
      </c>
      <c r="G56" s="6" t="s">
        <v>14</v>
      </c>
      <c r="H56">
        <v>120</v>
      </c>
      <c r="I56" s="11">
        <f t="shared" si="4"/>
        <v>44.93333333333333</v>
      </c>
      <c r="J56" t="s">
        <v>21</v>
      </c>
      <c r="K56" t="s">
        <v>22</v>
      </c>
      <c r="L56" s="19">
        <f t="shared" si="1"/>
        <v>43170.25</v>
      </c>
      <c r="M56" s="16">
        <f>(((N56/60)/60)/24)+DATE(1970,1,1)</f>
        <v>43170.25</v>
      </c>
      <c r="N56">
        <v>1520748000</v>
      </c>
      <c r="O56" s="19">
        <f t="shared" si="2"/>
        <v>43176.208333333328</v>
      </c>
      <c r="P56">
        <v>1521262800</v>
      </c>
      <c r="Q56" t="b">
        <v>0</v>
      </c>
      <c r="R56" t="b">
        <v>0</v>
      </c>
      <c r="S56" t="s">
        <v>65</v>
      </c>
      <c r="T56" t="str">
        <f t="shared" si="3"/>
        <v>technology</v>
      </c>
      <c r="U56" t="str">
        <f t="shared" si="5"/>
        <v>wearables</v>
      </c>
    </row>
    <row r="57" spans="1:21" x14ac:dyDescent="0.35">
      <c r="A57">
        <v>55</v>
      </c>
      <c r="B57" s="4" t="s">
        <v>157</v>
      </c>
      <c r="C57" s="3" t="s">
        <v>158</v>
      </c>
      <c r="D57" s="11">
        <v>6600</v>
      </c>
      <c r="E57" s="11">
        <v>11746</v>
      </c>
      <c r="F57" s="9">
        <f t="shared" si="0"/>
        <v>177.96969696969697</v>
      </c>
      <c r="G57" s="6" t="s">
        <v>20</v>
      </c>
      <c r="H57">
        <v>131</v>
      </c>
      <c r="I57" s="11">
        <f t="shared" si="4"/>
        <v>89.664122137404576</v>
      </c>
      <c r="J57" t="s">
        <v>21</v>
      </c>
      <c r="K57" t="s">
        <v>22</v>
      </c>
      <c r="L57" s="19">
        <f t="shared" si="1"/>
        <v>43311.208333333328</v>
      </c>
      <c r="M57" s="16">
        <f>(((N57/60)/60)/24)+DATE(1970,1,1)</f>
        <v>43311.208333333328</v>
      </c>
      <c r="N57">
        <v>1532926800</v>
      </c>
      <c r="O57" s="19">
        <f t="shared" si="2"/>
        <v>43316.208333333328</v>
      </c>
      <c r="P57">
        <v>1533358800</v>
      </c>
      <c r="Q57" t="b">
        <v>0</v>
      </c>
      <c r="R57" t="b">
        <v>0</v>
      </c>
      <c r="S57" t="s">
        <v>159</v>
      </c>
      <c r="T57" t="str">
        <f t="shared" si="3"/>
        <v>music</v>
      </c>
      <c r="U57" t="str">
        <f t="shared" si="5"/>
        <v>jazz</v>
      </c>
    </row>
    <row r="58" spans="1:21" ht="31" x14ac:dyDescent="0.35">
      <c r="A58">
        <v>56</v>
      </c>
      <c r="B58" s="4" t="s">
        <v>160</v>
      </c>
      <c r="C58" s="3" t="s">
        <v>161</v>
      </c>
      <c r="D58" s="11">
        <v>8000</v>
      </c>
      <c r="E58" s="11">
        <v>11493</v>
      </c>
      <c r="F58" s="9">
        <f t="shared" si="0"/>
        <v>143.66249999999999</v>
      </c>
      <c r="G58" s="6" t="s">
        <v>20</v>
      </c>
      <c r="H58">
        <v>164</v>
      </c>
      <c r="I58" s="11">
        <f t="shared" si="4"/>
        <v>70.079268292682926</v>
      </c>
      <c r="J58" t="s">
        <v>21</v>
      </c>
      <c r="K58" t="s">
        <v>22</v>
      </c>
      <c r="L58" s="19">
        <f t="shared" si="1"/>
        <v>42014.25</v>
      </c>
      <c r="M58" s="16">
        <f>(((N58/60)/60)/24)+DATE(1970,1,1)</f>
        <v>42014.25</v>
      </c>
      <c r="N58">
        <v>1420869600</v>
      </c>
      <c r="O58" s="19">
        <f t="shared" si="2"/>
        <v>42021.25</v>
      </c>
      <c r="P58">
        <v>1421474400</v>
      </c>
      <c r="Q58" t="b">
        <v>0</v>
      </c>
      <c r="R58" t="b">
        <v>0</v>
      </c>
      <c r="S58" t="s">
        <v>65</v>
      </c>
      <c r="T58" t="str">
        <f t="shared" si="3"/>
        <v>technology</v>
      </c>
      <c r="U58" t="str">
        <f t="shared" si="5"/>
        <v>wearables</v>
      </c>
    </row>
    <row r="59" spans="1:21" x14ac:dyDescent="0.35">
      <c r="A59">
        <v>57</v>
      </c>
      <c r="B59" s="4" t="s">
        <v>162</v>
      </c>
      <c r="C59" s="3" t="s">
        <v>163</v>
      </c>
      <c r="D59" s="11">
        <v>2900</v>
      </c>
      <c r="E59" s="11">
        <v>6243</v>
      </c>
      <c r="F59" s="9">
        <f t="shared" si="0"/>
        <v>215.27586206896552</v>
      </c>
      <c r="G59" s="6" t="s">
        <v>20</v>
      </c>
      <c r="H59">
        <v>201</v>
      </c>
      <c r="I59" s="11">
        <f t="shared" si="4"/>
        <v>31.059701492537314</v>
      </c>
      <c r="J59" t="s">
        <v>21</v>
      </c>
      <c r="K59" t="s">
        <v>22</v>
      </c>
      <c r="L59" s="19">
        <f t="shared" si="1"/>
        <v>42979.208333333328</v>
      </c>
      <c r="M59" s="16">
        <f>(((N59/60)/60)/24)+DATE(1970,1,1)</f>
        <v>42979.208333333328</v>
      </c>
      <c r="N59">
        <v>1504242000</v>
      </c>
      <c r="O59" s="19">
        <f t="shared" si="2"/>
        <v>42991.208333333328</v>
      </c>
      <c r="P59">
        <v>1505278800</v>
      </c>
      <c r="Q59" t="b">
        <v>0</v>
      </c>
      <c r="R59" t="b">
        <v>0</v>
      </c>
      <c r="S59" t="s">
        <v>89</v>
      </c>
      <c r="T59" t="str">
        <f t="shared" si="3"/>
        <v>games</v>
      </c>
      <c r="U59" t="str">
        <f t="shared" si="5"/>
        <v>video games</v>
      </c>
    </row>
    <row r="60" spans="1:21" x14ac:dyDescent="0.35">
      <c r="A60">
        <v>58</v>
      </c>
      <c r="B60" s="4" t="s">
        <v>164</v>
      </c>
      <c r="C60" s="3" t="s">
        <v>165</v>
      </c>
      <c r="D60" s="11">
        <v>2700</v>
      </c>
      <c r="E60" s="11">
        <v>6132</v>
      </c>
      <c r="F60" s="9">
        <f t="shared" si="0"/>
        <v>227.11111111111114</v>
      </c>
      <c r="G60" s="6" t="s">
        <v>20</v>
      </c>
      <c r="H60">
        <v>211</v>
      </c>
      <c r="I60" s="11">
        <f t="shared" si="4"/>
        <v>29.061611374407583</v>
      </c>
      <c r="J60" t="s">
        <v>21</v>
      </c>
      <c r="K60" t="s">
        <v>22</v>
      </c>
      <c r="L60" s="19">
        <f t="shared" si="1"/>
        <v>42268.208333333328</v>
      </c>
      <c r="M60" s="16">
        <f>(((N60/60)/60)/24)+DATE(1970,1,1)</f>
        <v>42268.208333333328</v>
      </c>
      <c r="N60">
        <v>1442811600</v>
      </c>
      <c r="O60" s="19">
        <f t="shared" si="2"/>
        <v>42281.208333333328</v>
      </c>
      <c r="P60">
        <v>1443934800</v>
      </c>
      <c r="Q60" t="b">
        <v>0</v>
      </c>
      <c r="R60" t="b">
        <v>0</v>
      </c>
      <c r="S60" t="s">
        <v>33</v>
      </c>
      <c r="T60" t="str">
        <f t="shared" si="3"/>
        <v>theater</v>
      </c>
      <c r="U60" t="str">
        <f t="shared" si="5"/>
        <v>plays</v>
      </c>
    </row>
    <row r="61" spans="1:21" x14ac:dyDescent="0.35">
      <c r="A61">
        <v>59</v>
      </c>
      <c r="B61" s="4" t="s">
        <v>166</v>
      </c>
      <c r="C61" s="3" t="s">
        <v>167</v>
      </c>
      <c r="D61" s="11">
        <v>1400</v>
      </c>
      <c r="E61" s="11">
        <v>3851</v>
      </c>
      <c r="F61" s="9">
        <f t="shared" si="0"/>
        <v>275.07142857142861</v>
      </c>
      <c r="G61" s="6" t="s">
        <v>20</v>
      </c>
      <c r="H61">
        <v>128</v>
      </c>
      <c r="I61" s="11">
        <f t="shared" si="4"/>
        <v>30.0859375</v>
      </c>
      <c r="J61" t="s">
        <v>21</v>
      </c>
      <c r="K61" t="s">
        <v>22</v>
      </c>
      <c r="L61" s="19">
        <f t="shared" si="1"/>
        <v>42898.208333333328</v>
      </c>
      <c r="M61" s="16">
        <f>(((N61/60)/60)/24)+DATE(1970,1,1)</f>
        <v>42898.208333333328</v>
      </c>
      <c r="N61">
        <v>1497243600</v>
      </c>
      <c r="O61" s="19">
        <f t="shared" si="2"/>
        <v>42913.208333333328</v>
      </c>
      <c r="P61">
        <v>1498539600</v>
      </c>
      <c r="Q61" t="b">
        <v>0</v>
      </c>
      <c r="R61" t="b">
        <v>1</v>
      </c>
      <c r="S61" t="s">
        <v>33</v>
      </c>
      <c r="T61" t="str">
        <f t="shared" si="3"/>
        <v>theater</v>
      </c>
      <c r="U61" t="str">
        <f t="shared" si="5"/>
        <v>plays</v>
      </c>
    </row>
    <row r="62" spans="1:21" x14ac:dyDescent="0.35">
      <c r="A62">
        <v>60</v>
      </c>
      <c r="B62" s="4" t="s">
        <v>168</v>
      </c>
      <c r="C62" s="3" t="s">
        <v>169</v>
      </c>
      <c r="D62" s="11">
        <v>94200</v>
      </c>
      <c r="E62" s="11">
        <v>135997</v>
      </c>
      <c r="F62" s="9">
        <f t="shared" si="0"/>
        <v>144.37048832271762</v>
      </c>
      <c r="G62" s="6" t="s">
        <v>20</v>
      </c>
      <c r="H62">
        <v>1600</v>
      </c>
      <c r="I62" s="11">
        <f t="shared" si="4"/>
        <v>84.998125000000002</v>
      </c>
      <c r="J62" t="s">
        <v>15</v>
      </c>
      <c r="K62" t="s">
        <v>16</v>
      </c>
      <c r="L62" s="19">
        <f t="shared" si="1"/>
        <v>41107.208333333336</v>
      </c>
      <c r="M62" s="16">
        <f>(((N62/60)/60)/24)+DATE(1970,1,1)</f>
        <v>41107.208333333336</v>
      </c>
      <c r="N62">
        <v>1342501200</v>
      </c>
      <c r="O62" s="19">
        <f t="shared" si="2"/>
        <v>41110.208333333336</v>
      </c>
      <c r="P62">
        <v>1342760400</v>
      </c>
      <c r="Q62" t="b">
        <v>0</v>
      </c>
      <c r="R62" t="b">
        <v>0</v>
      </c>
      <c r="S62" t="s">
        <v>33</v>
      </c>
      <c r="T62" t="str">
        <f t="shared" si="3"/>
        <v>theater</v>
      </c>
      <c r="U62" t="str">
        <f t="shared" si="5"/>
        <v>plays</v>
      </c>
    </row>
    <row r="63" spans="1:21" ht="31" x14ac:dyDescent="0.35">
      <c r="A63">
        <v>61</v>
      </c>
      <c r="B63" s="4" t="s">
        <v>170</v>
      </c>
      <c r="C63" s="3" t="s">
        <v>171</v>
      </c>
      <c r="D63" s="11">
        <v>199200</v>
      </c>
      <c r="E63" s="11">
        <v>184750</v>
      </c>
      <c r="F63" s="9">
        <f t="shared" si="0"/>
        <v>92.74598393574297</v>
      </c>
      <c r="G63" s="6" t="s">
        <v>14</v>
      </c>
      <c r="H63">
        <v>2253</v>
      </c>
      <c r="I63" s="11">
        <f t="shared" si="4"/>
        <v>82.001775410563695</v>
      </c>
      <c r="J63" t="s">
        <v>15</v>
      </c>
      <c r="K63" t="s">
        <v>16</v>
      </c>
      <c r="L63" s="19">
        <f t="shared" si="1"/>
        <v>40595.25</v>
      </c>
      <c r="M63" s="16">
        <f>(((N63/60)/60)/24)+DATE(1970,1,1)</f>
        <v>40595.25</v>
      </c>
      <c r="N63">
        <v>1298268000</v>
      </c>
      <c r="O63" s="19">
        <f t="shared" si="2"/>
        <v>40635.208333333336</v>
      </c>
      <c r="P63">
        <v>1301720400</v>
      </c>
      <c r="Q63" t="b">
        <v>0</v>
      </c>
      <c r="R63" t="b">
        <v>0</v>
      </c>
      <c r="S63" t="s">
        <v>33</v>
      </c>
      <c r="T63" t="str">
        <f t="shared" si="3"/>
        <v>theater</v>
      </c>
      <c r="U63" t="str">
        <f t="shared" si="5"/>
        <v>plays</v>
      </c>
    </row>
    <row r="64" spans="1:21" x14ac:dyDescent="0.35">
      <c r="A64">
        <v>62</v>
      </c>
      <c r="B64" s="4" t="s">
        <v>172</v>
      </c>
      <c r="C64" s="3" t="s">
        <v>173</v>
      </c>
      <c r="D64" s="11">
        <v>2000</v>
      </c>
      <c r="E64" s="11">
        <v>14452</v>
      </c>
      <c r="F64" s="9">
        <f t="shared" si="0"/>
        <v>722.6</v>
      </c>
      <c r="G64" s="6" t="s">
        <v>20</v>
      </c>
      <c r="H64">
        <v>249</v>
      </c>
      <c r="I64" s="11">
        <f t="shared" si="4"/>
        <v>58.040160642570278</v>
      </c>
      <c r="J64" t="s">
        <v>21</v>
      </c>
      <c r="K64" t="s">
        <v>22</v>
      </c>
      <c r="L64" s="19">
        <f t="shared" si="1"/>
        <v>42160.208333333328</v>
      </c>
      <c r="M64" s="16">
        <f>(((N64/60)/60)/24)+DATE(1970,1,1)</f>
        <v>42160.208333333328</v>
      </c>
      <c r="N64">
        <v>1433480400</v>
      </c>
      <c r="O64" s="19">
        <f t="shared" si="2"/>
        <v>42161.208333333328</v>
      </c>
      <c r="P64">
        <v>1433566800</v>
      </c>
      <c r="Q64" t="b">
        <v>0</v>
      </c>
      <c r="R64" t="b">
        <v>0</v>
      </c>
      <c r="S64" t="s">
        <v>28</v>
      </c>
      <c r="T64" t="str">
        <f t="shared" si="3"/>
        <v>technology</v>
      </c>
      <c r="U64" t="str">
        <f t="shared" si="5"/>
        <v>web</v>
      </c>
    </row>
    <row r="65" spans="1:21" x14ac:dyDescent="0.35">
      <c r="A65">
        <v>63</v>
      </c>
      <c r="B65" s="4" t="s">
        <v>174</v>
      </c>
      <c r="C65" s="3" t="s">
        <v>175</v>
      </c>
      <c r="D65" s="11">
        <v>4700</v>
      </c>
      <c r="E65" s="11">
        <v>557</v>
      </c>
      <c r="F65" s="9">
        <f t="shared" si="0"/>
        <v>11.851063829787234</v>
      </c>
      <c r="G65" s="6" t="s">
        <v>14</v>
      </c>
      <c r="H65">
        <v>5</v>
      </c>
      <c r="I65" s="11">
        <f t="shared" si="4"/>
        <v>111.4</v>
      </c>
      <c r="J65" t="s">
        <v>21</v>
      </c>
      <c r="K65" t="s">
        <v>22</v>
      </c>
      <c r="L65" s="19">
        <f t="shared" si="1"/>
        <v>42853.208333333328</v>
      </c>
      <c r="M65" s="16">
        <f>(((N65/60)/60)/24)+DATE(1970,1,1)</f>
        <v>42853.208333333328</v>
      </c>
      <c r="N65">
        <v>1493355600</v>
      </c>
      <c r="O65" s="19">
        <f t="shared" si="2"/>
        <v>42859.208333333328</v>
      </c>
      <c r="P65">
        <v>1493874000</v>
      </c>
      <c r="Q65" t="b">
        <v>0</v>
      </c>
      <c r="R65" t="b">
        <v>0</v>
      </c>
      <c r="S65" t="s">
        <v>33</v>
      </c>
      <c r="T65" t="str">
        <f t="shared" si="3"/>
        <v>theater</v>
      </c>
      <c r="U65" t="str">
        <f t="shared" si="5"/>
        <v>plays</v>
      </c>
    </row>
    <row r="66" spans="1:21" x14ac:dyDescent="0.35">
      <c r="A66">
        <v>64</v>
      </c>
      <c r="B66" s="4" t="s">
        <v>176</v>
      </c>
      <c r="C66" s="3" t="s">
        <v>177</v>
      </c>
      <c r="D66" s="11">
        <v>2800</v>
      </c>
      <c r="E66" s="11">
        <v>2734</v>
      </c>
      <c r="F66" s="9">
        <f t="shared" si="0"/>
        <v>97.642857142857139</v>
      </c>
      <c r="G66" s="6" t="s">
        <v>14</v>
      </c>
      <c r="H66">
        <v>38</v>
      </c>
      <c r="I66" s="11">
        <f t="shared" si="4"/>
        <v>71.94736842105263</v>
      </c>
      <c r="J66" t="s">
        <v>21</v>
      </c>
      <c r="K66" t="s">
        <v>22</v>
      </c>
      <c r="L66" s="19">
        <f t="shared" si="1"/>
        <v>43283.208333333328</v>
      </c>
      <c r="M66" s="16">
        <f>(((N66/60)/60)/24)+DATE(1970,1,1)</f>
        <v>43283.208333333328</v>
      </c>
      <c r="N66">
        <v>1530507600</v>
      </c>
      <c r="O66" s="19">
        <f t="shared" si="2"/>
        <v>43298.208333333328</v>
      </c>
      <c r="P66">
        <v>1531803600</v>
      </c>
      <c r="Q66" t="b">
        <v>0</v>
      </c>
      <c r="R66" t="b">
        <v>1</v>
      </c>
      <c r="S66" t="s">
        <v>28</v>
      </c>
      <c r="T66" t="str">
        <f t="shared" si="3"/>
        <v>technology</v>
      </c>
      <c r="U66" t="str">
        <f t="shared" si="5"/>
        <v>web</v>
      </c>
    </row>
    <row r="67" spans="1:21" x14ac:dyDescent="0.35">
      <c r="A67">
        <v>65</v>
      </c>
      <c r="B67" s="4" t="s">
        <v>178</v>
      </c>
      <c r="C67" s="3" t="s">
        <v>179</v>
      </c>
      <c r="D67" s="11">
        <v>6100</v>
      </c>
      <c r="E67" s="11">
        <v>14405</v>
      </c>
      <c r="F67" s="9">
        <f t="shared" ref="F67:F130" si="6">E67/D67*100</f>
        <v>236.14754098360655</v>
      </c>
      <c r="G67" s="6" t="s">
        <v>20</v>
      </c>
      <c r="H67">
        <v>236</v>
      </c>
      <c r="I67" s="11">
        <f t="shared" si="4"/>
        <v>61.038135593220339</v>
      </c>
      <c r="J67" t="s">
        <v>21</v>
      </c>
      <c r="K67" t="s">
        <v>22</v>
      </c>
      <c r="L67" s="19">
        <f t="shared" ref="L67:L130" si="7">(((N67/60)/60)/24)+DATE(1970,1,1)</f>
        <v>40570.25</v>
      </c>
      <c r="M67" s="16">
        <f>(((N67/60)/60)/24)+DATE(1970,1,1)</f>
        <v>40570.25</v>
      </c>
      <c r="N67">
        <v>1296108000</v>
      </c>
      <c r="O67" s="19">
        <f t="shared" ref="O67:O130" si="8">(((P67/60)/60)/24)+DATE(1970,1,1)</f>
        <v>40577.25</v>
      </c>
      <c r="P67">
        <v>1296712800</v>
      </c>
      <c r="Q67" t="b">
        <v>0</v>
      </c>
      <c r="R67" t="b">
        <v>0</v>
      </c>
      <c r="S67" t="s">
        <v>33</v>
      </c>
      <c r="T67" t="str">
        <f t="shared" ref="T67:T130" si="9">LEFT(S67,FIND("~",SUBSTITUTE(S67,"/","~",LEN(S67)-LEN(SUBSTITUTE(S67,"/",""))))-1)</f>
        <v>theater</v>
      </c>
      <c r="U67" t="str">
        <f t="shared" ref="U67:U130" si="10">RIGHT(S67,LEN(S67)-FIND("/",S67))</f>
        <v>plays</v>
      </c>
    </row>
    <row r="68" spans="1:21" x14ac:dyDescent="0.35">
      <c r="A68">
        <v>66</v>
      </c>
      <c r="B68" s="4" t="s">
        <v>180</v>
      </c>
      <c r="C68" s="3" t="s">
        <v>181</v>
      </c>
      <c r="D68" s="11">
        <v>2900</v>
      </c>
      <c r="E68" s="11">
        <v>1307</v>
      </c>
      <c r="F68" s="9">
        <f t="shared" si="6"/>
        <v>45.068965517241381</v>
      </c>
      <c r="G68" s="6" t="s">
        <v>14</v>
      </c>
      <c r="H68">
        <v>12</v>
      </c>
      <c r="I68" s="11">
        <f t="shared" ref="I68:I131" si="11">E68/H68</f>
        <v>108.91666666666667</v>
      </c>
      <c r="J68" t="s">
        <v>21</v>
      </c>
      <c r="K68" t="s">
        <v>22</v>
      </c>
      <c r="L68" s="19">
        <f t="shared" si="7"/>
        <v>42102.208333333328</v>
      </c>
      <c r="M68" s="16">
        <f>(((N68/60)/60)/24)+DATE(1970,1,1)</f>
        <v>42102.208333333328</v>
      </c>
      <c r="N68">
        <v>1428469200</v>
      </c>
      <c r="O68" s="19">
        <f t="shared" si="8"/>
        <v>42107.208333333328</v>
      </c>
      <c r="P68">
        <v>1428901200</v>
      </c>
      <c r="Q68" t="b">
        <v>0</v>
      </c>
      <c r="R68" t="b">
        <v>1</v>
      </c>
      <c r="S68" t="s">
        <v>33</v>
      </c>
      <c r="T68" t="str">
        <f t="shared" si="9"/>
        <v>theater</v>
      </c>
      <c r="U68" t="str">
        <f t="shared" si="10"/>
        <v>plays</v>
      </c>
    </row>
    <row r="69" spans="1:21" ht="31" x14ac:dyDescent="0.35">
      <c r="A69">
        <v>67</v>
      </c>
      <c r="B69" s="4" t="s">
        <v>182</v>
      </c>
      <c r="C69" s="3" t="s">
        <v>183</v>
      </c>
      <c r="D69" s="11">
        <v>72600</v>
      </c>
      <c r="E69" s="11">
        <v>117892</v>
      </c>
      <c r="F69" s="9">
        <f t="shared" si="6"/>
        <v>162.38567493112947</v>
      </c>
      <c r="G69" s="6" t="s">
        <v>20</v>
      </c>
      <c r="H69">
        <v>4065</v>
      </c>
      <c r="I69" s="11">
        <f t="shared" si="11"/>
        <v>29.001722017220171</v>
      </c>
      <c r="J69" t="s">
        <v>40</v>
      </c>
      <c r="K69" t="s">
        <v>41</v>
      </c>
      <c r="L69" s="19">
        <f t="shared" si="7"/>
        <v>40203.25</v>
      </c>
      <c r="M69" s="16">
        <f>(((N69/60)/60)/24)+DATE(1970,1,1)</f>
        <v>40203.25</v>
      </c>
      <c r="N69">
        <v>1264399200</v>
      </c>
      <c r="O69" s="19">
        <f t="shared" si="8"/>
        <v>40208.25</v>
      </c>
      <c r="P69">
        <v>1264831200</v>
      </c>
      <c r="Q69" t="b">
        <v>0</v>
      </c>
      <c r="R69" t="b">
        <v>1</v>
      </c>
      <c r="S69" t="s">
        <v>65</v>
      </c>
      <c r="T69" t="str">
        <f t="shared" si="9"/>
        <v>technology</v>
      </c>
      <c r="U69" t="str">
        <f t="shared" si="10"/>
        <v>wearables</v>
      </c>
    </row>
    <row r="70" spans="1:21" x14ac:dyDescent="0.35">
      <c r="A70">
        <v>68</v>
      </c>
      <c r="B70" s="4" t="s">
        <v>184</v>
      </c>
      <c r="C70" s="3" t="s">
        <v>185</v>
      </c>
      <c r="D70" s="11">
        <v>5700</v>
      </c>
      <c r="E70" s="11">
        <v>14508</v>
      </c>
      <c r="F70" s="9">
        <f t="shared" si="6"/>
        <v>254.52631578947367</v>
      </c>
      <c r="G70" s="6" t="s">
        <v>20</v>
      </c>
      <c r="H70">
        <v>246</v>
      </c>
      <c r="I70" s="11">
        <f t="shared" si="11"/>
        <v>58.975609756097562</v>
      </c>
      <c r="J70" t="s">
        <v>107</v>
      </c>
      <c r="K70" t="s">
        <v>108</v>
      </c>
      <c r="L70" s="19">
        <f t="shared" si="7"/>
        <v>42943.208333333328</v>
      </c>
      <c r="M70" s="16">
        <f>(((N70/60)/60)/24)+DATE(1970,1,1)</f>
        <v>42943.208333333328</v>
      </c>
      <c r="N70">
        <v>1501131600</v>
      </c>
      <c r="O70" s="19">
        <f t="shared" si="8"/>
        <v>42990.208333333328</v>
      </c>
      <c r="P70">
        <v>1505192400</v>
      </c>
      <c r="Q70" t="b">
        <v>0</v>
      </c>
      <c r="R70" t="b">
        <v>1</v>
      </c>
      <c r="S70" t="s">
        <v>33</v>
      </c>
      <c r="T70" t="str">
        <f t="shared" si="9"/>
        <v>theater</v>
      </c>
      <c r="U70" t="str">
        <f t="shared" si="10"/>
        <v>plays</v>
      </c>
    </row>
    <row r="71" spans="1:21" x14ac:dyDescent="0.35">
      <c r="A71">
        <v>69</v>
      </c>
      <c r="B71" s="4" t="s">
        <v>186</v>
      </c>
      <c r="C71" s="3" t="s">
        <v>187</v>
      </c>
      <c r="D71" s="11">
        <v>7900</v>
      </c>
      <c r="E71" s="11">
        <v>1901</v>
      </c>
      <c r="F71" s="9">
        <f t="shared" si="6"/>
        <v>24.063291139240505</v>
      </c>
      <c r="G71" s="6" t="s">
        <v>74</v>
      </c>
      <c r="H71">
        <v>17</v>
      </c>
      <c r="I71" s="11">
        <f t="shared" si="11"/>
        <v>111.82352941176471</v>
      </c>
      <c r="J71" t="s">
        <v>21</v>
      </c>
      <c r="K71" t="s">
        <v>22</v>
      </c>
      <c r="L71" s="19">
        <f t="shared" si="7"/>
        <v>40531.25</v>
      </c>
      <c r="M71" s="16">
        <f>(((N71/60)/60)/24)+DATE(1970,1,1)</f>
        <v>40531.25</v>
      </c>
      <c r="N71">
        <v>1292738400</v>
      </c>
      <c r="O71" s="19">
        <f t="shared" si="8"/>
        <v>40565.25</v>
      </c>
      <c r="P71">
        <v>1295676000</v>
      </c>
      <c r="Q71" t="b">
        <v>0</v>
      </c>
      <c r="R71" t="b">
        <v>0</v>
      </c>
      <c r="S71" t="s">
        <v>33</v>
      </c>
      <c r="T71" t="str">
        <f t="shared" si="9"/>
        <v>theater</v>
      </c>
      <c r="U71" t="str">
        <f t="shared" si="10"/>
        <v>plays</v>
      </c>
    </row>
    <row r="72" spans="1:21" x14ac:dyDescent="0.35">
      <c r="A72">
        <v>70</v>
      </c>
      <c r="B72" s="4" t="s">
        <v>188</v>
      </c>
      <c r="C72" s="3" t="s">
        <v>189</v>
      </c>
      <c r="D72" s="11">
        <v>128000</v>
      </c>
      <c r="E72" s="11">
        <v>158389</v>
      </c>
      <c r="F72" s="9">
        <f t="shared" si="6"/>
        <v>123.74140625000001</v>
      </c>
      <c r="G72" s="6" t="s">
        <v>20</v>
      </c>
      <c r="H72">
        <v>2475</v>
      </c>
      <c r="I72" s="11">
        <f t="shared" si="11"/>
        <v>63.995555555555555</v>
      </c>
      <c r="J72" t="s">
        <v>107</v>
      </c>
      <c r="K72" t="s">
        <v>108</v>
      </c>
      <c r="L72" s="19">
        <f t="shared" si="7"/>
        <v>40484.208333333336</v>
      </c>
      <c r="M72" s="16">
        <f>(((N72/60)/60)/24)+DATE(1970,1,1)</f>
        <v>40484.208333333336</v>
      </c>
      <c r="N72">
        <v>1288674000</v>
      </c>
      <c r="O72" s="19">
        <f t="shared" si="8"/>
        <v>40533.25</v>
      </c>
      <c r="P72">
        <v>1292911200</v>
      </c>
      <c r="Q72" t="b">
        <v>0</v>
      </c>
      <c r="R72" t="b">
        <v>1</v>
      </c>
      <c r="S72" t="s">
        <v>33</v>
      </c>
      <c r="T72" t="str">
        <f t="shared" si="9"/>
        <v>theater</v>
      </c>
      <c r="U72" t="str">
        <f t="shared" si="10"/>
        <v>plays</v>
      </c>
    </row>
    <row r="73" spans="1:21" ht="31" x14ac:dyDescent="0.35">
      <c r="A73">
        <v>71</v>
      </c>
      <c r="B73" s="4" t="s">
        <v>190</v>
      </c>
      <c r="C73" s="3" t="s">
        <v>191</v>
      </c>
      <c r="D73" s="11">
        <v>6000</v>
      </c>
      <c r="E73" s="11">
        <v>6484</v>
      </c>
      <c r="F73" s="9">
        <f t="shared" si="6"/>
        <v>108.06666666666666</v>
      </c>
      <c r="G73" s="6" t="s">
        <v>20</v>
      </c>
      <c r="H73">
        <v>76</v>
      </c>
      <c r="I73" s="11">
        <f t="shared" si="11"/>
        <v>85.315789473684205</v>
      </c>
      <c r="J73" t="s">
        <v>21</v>
      </c>
      <c r="K73" t="s">
        <v>22</v>
      </c>
      <c r="L73" s="19">
        <f t="shared" si="7"/>
        <v>43799.25</v>
      </c>
      <c r="M73" s="16">
        <f>(((N73/60)/60)/24)+DATE(1970,1,1)</f>
        <v>43799.25</v>
      </c>
      <c r="N73">
        <v>1575093600</v>
      </c>
      <c r="O73" s="19">
        <f t="shared" si="8"/>
        <v>43803.25</v>
      </c>
      <c r="P73">
        <v>1575439200</v>
      </c>
      <c r="Q73" t="b">
        <v>0</v>
      </c>
      <c r="R73" t="b">
        <v>0</v>
      </c>
      <c r="S73" t="s">
        <v>33</v>
      </c>
      <c r="T73" t="str">
        <f t="shared" si="9"/>
        <v>theater</v>
      </c>
      <c r="U73" t="str">
        <f t="shared" si="10"/>
        <v>plays</v>
      </c>
    </row>
    <row r="74" spans="1:21" x14ac:dyDescent="0.35">
      <c r="A74">
        <v>72</v>
      </c>
      <c r="B74" s="4" t="s">
        <v>192</v>
      </c>
      <c r="C74" s="3" t="s">
        <v>193</v>
      </c>
      <c r="D74" s="11">
        <v>600</v>
      </c>
      <c r="E74" s="11">
        <v>4022</v>
      </c>
      <c r="F74" s="9">
        <f t="shared" si="6"/>
        <v>670.33333333333326</v>
      </c>
      <c r="G74" s="6" t="s">
        <v>20</v>
      </c>
      <c r="H74">
        <v>54</v>
      </c>
      <c r="I74" s="11">
        <f t="shared" si="11"/>
        <v>74.481481481481481</v>
      </c>
      <c r="J74" t="s">
        <v>21</v>
      </c>
      <c r="K74" t="s">
        <v>22</v>
      </c>
      <c r="L74" s="19">
        <f t="shared" si="7"/>
        <v>42186.208333333328</v>
      </c>
      <c r="M74" s="16">
        <f>(((N74/60)/60)/24)+DATE(1970,1,1)</f>
        <v>42186.208333333328</v>
      </c>
      <c r="N74">
        <v>1435726800</v>
      </c>
      <c r="O74" s="19">
        <f t="shared" si="8"/>
        <v>42222.208333333328</v>
      </c>
      <c r="P74">
        <v>1438837200</v>
      </c>
      <c r="Q74" t="b">
        <v>0</v>
      </c>
      <c r="R74" t="b">
        <v>0</v>
      </c>
      <c r="S74" t="s">
        <v>71</v>
      </c>
      <c r="T74" t="str">
        <f t="shared" si="9"/>
        <v>film &amp; video</v>
      </c>
      <c r="U74" t="str">
        <f t="shared" si="10"/>
        <v>animation</v>
      </c>
    </row>
    <row r="75" spans="1:21" x14ac:dyDescent="0.35">
      <c r="A75">
        <v>73</v>
      </c>
      <c r="B75" s="4" t="s">
        <v>194</v>
      </c>
      <c r="C75" s="3" t="s">
        <v>195</v>
      </c>
      <c r="D75" s="11">
        <v>1400</v>
      </c>
      <c r="E75" s="11">
        <v>9253</v>
      </c>
      <c r="F75" s="9">
        <f t="shared" si="6"/>
        <v>660.92857142857144</v>
      </c>
      <c r="G75" s="6" t="s">
        <v>20</v>
      </c>
      <c r="H75">
        <v>88</v>
      </c>
      <c r="I75" s="11">
        <f t="shared" si="11"/>
        <v>105.14772727272727</v>
      </c>
      <c r="J75" t="s">
        <v>21</v>
      </c>
      <c r="K75" t="s">
        <v>22</v>
      </c>
      <c r="L75" s="19">
        <f t="shared" si="7"/>
        <v>42701.25</v>
      </c>
      <c r="M75" s="16">
        <f>(((N75/60)/60)/24)+DATE(1970,1,1)</f>
        <v>42701.25</v>
      </c>
      <c r="N75">
        <v>1480226400</v>
      </c>
      <c r="O75" s="19">
        <f t="shared" si="8"/>
        <v>42704.25</v>
      </c>
      <c r="P75">
        <v>1480485600</v>
      </c>
      <c r="Q75" t="b">
        <v>0</v>
      </c>
      <c r="R75" t="b">
        <v>0</v>
      </c>
      <c r="S75" t="s">
        <v>159</v>
      </c>
      <c r="T75" t="str">
        <f t="shared" si="9"/>
        <v>music</v>
      </c>
      <c r="U75" t="str">
        <f t="shared" si="10"/>
        <v>jazz</v>
      </c>
    </row>
    <row r="76" spans="1:21" x14ac:dyDescent="0.35">
      <c r="A76">
        <v>74</v>
      </c>
      <c r="B76" s="4" t="s">
        <v>196</v>
      </c>
      <c r="C76" s="3" t="s">
        <v>197</v>
      </c>
      <c r="D76" s="11">
        <v>3900</v>
      </c>
      <c r="E76" s="11">
        <v>4776</v>
      </c>
      <c r="F76" s="9">
        <f t="shared" si="6"/>
        <v>122.46153846153847</v>
      </c>
      <c r="G76" s="6" t="s">
        <v>20</v>
      </c>
      <c r="H76">
        <v>85</v>
      </c>
      <c r="I76" s="11">
        <f t="shared" si="11"/>
        <v>56.188235294117646</v>
      </c>
      <c r="J76" t="s">
        <v>40</v>
      </c>
      <c r="K76" t="s">
        <v>41</v>
      </c>
      <c r="L76" s="19">
        <f t="shared" si="7"/>
        <v>42456.208333333328</v>
      </c>
      <c r="M76" s="16">
        <f>(((N76/60)/60)/24)+DATE(1970,1,1)</f>
        <v>42456.208333333328</v>
      </c>
      <c r="N76">
        <v>1459054800</v>
      </c>
      <c r="O76" s="19">
        <f t="shared" si="8"/>
        <v>42457.208333333328</v>
      </c>
      <c r="P76">
        <v>1459141200</v>
      </c>
      <c r="Q76" t="b">
        <v>0</v>
      </c>
      <c r="R76" t="b">
        <v>0</v>
      </c>
      <c r="S76" t="s">
        <v>148</v>
      </c>
      <c r="T76" t="str">
        <f t="shared" si="9"/>
        <v>music</v>
      </c>
      <c r="U76" t="str">
        <f t="shared" si="10"/>
        <v>metal</v>
      </c>
    </row>
    <row r="77" spans="1:21" x14ac:dyDescent="0.35">
      <c r="A77">
        <v>75</v>
      </c>
      <c r="B77" s="4" t="s">
        <v>198</v>
      </c>
      <c r="C77" s="3" t="s">
        <v>199</v>
      </c>
      <c r="D77" s="11">
        <v>9700</v>
      </c>
      <c r="E77" s="11">
        <v>14606</v>
      </c>
      <c r="F77" s="9">
        <f t="shared" si="6"/>
        <v>150.57731958762886</v>
      </c>
      <c r="G77" s="6" t="s">
        <v>20</v>
      </c>
      <c r="H77">
        <v>170</v>
      </c>
      <c r="I77" s="11">
        <f t="shared" si="11"/>
        <v>85.917647058823533</v>
      </c>
      <c r="J77" t="s">
        <v>21</v>
      </c>
      <c r="K77" t="s">
        <v>22</v>
      </c>
      <c r="L77" s="19">
        <f t="shared" si="7"/>
        <v>43296.208333333328</v>
      </c>
      <c r="M77" s="16">
        <f>(((N77/60)/60)/24)+DATE(1970,1,1)</f>
        <v>43296.208333333328</v>
      </c>
      <c r="N77">
        <v>1531630800</v>
      </c>
      <c r="O77" s="19">
        <f t="shared" si="8"/>
        <v>43304.208333333328</v>
      </c>
      <c r="P77">
        <v>1532322000</v>
      </c>
      <c r="Q77" t="b">
        <v>0</v>
      </c>
      <c r="R77" t="b">
        <v>0</v>
      </c>
      <c r="S77" t="s">
        <v>122</v>
      </c>
      <c r="T77" t="str">
        <f t="shared" si="9"/>
        <v>photography</v>
      </c>
      <c r="U77" t="str">
        <f t="shared" si="10"/>
        <v>photography books</v>
      </c>
    </row>
    <row r="78" spans="1:21" x14ac:dyDescent="0.35">
      <c r="A78">
        <v>76</v>
      </c>
      <c r="B78" s="4" t="s">
        <v>200</v>
      </c>
      <c r="C78" s="3" t="s">
        <v>201</v>
      </c>
      <c r="D78" s="11">
        <v>122900</v>
      </c>
      <c r="E78" s="11">
        <v>95993</v>
      </c>
      <c r="F78" s="9">
        <f t="shared" si="6"/>
        <v>78.106590724165997</v>
      </c>
      <c r="G78" s="6" t="s">
        <v>14</v>
      </c>
      <c r="H78">
        <v>1684</v>
      </c>
      <c r="I78" s="11">
        <f t="shared" si="11"/>
        <v>57.00296912114014</v>
      </c>
      <c r="J78" t="s">
        <v>21</v>
      </c>
      <c r="K78" t="s">
        <v>22</v>
      </c>
      <c r="L78" s="19">
        <f t="shared" si="7"/>
        <v>42027.25</v>
      </c>
      <c r="M78" s="16">
        <f>(((N78/60)/60)/24)+DATE(1970,1,1)</f>
        <v>42027.25</v>
      </c>
      <c r="N78">
        <v>1421992800</v>
      </c>
      <c r="O78" s="19">
        <f t="shared" si="8"/>
        <v>42076.208333333328</v>
      </c>
      <c r="P78">
        <v>1426222800</v>
      </c>
      <c r="Q78" t="b">
        <v>1</v>
      </c>
      <c r="R78" t="b">
        <v>1</v>
      </c>
      <c r="S78" t="s">
        <v>33</v>
      </c>
      <c r="T78" t="str">
        <f t="shared" si="9"/>
        <v>theater</v>
      </c>
      <c r="U78" t="str">
        <f t="shared" si="10"/>
        <v>plays</v>
      </c>
    </row>
    <row r="79" spans="1:21" x14ac:dyDescent="0.35">
      <c r="A79">
        <v>77</v>
      </c>
      <c r="B79" s="4" t="s">
        <v>202</v>
      </c>
      <c r="C79" s="3" t="s">
        <v>203</v>
      </c>
      <c r="D79" s="11">
        <v>9500</v>
      </c>
      <c r="E79" s="11">
        <v>4460</v>
      </c>
      <c r="F79" s="9">
        <f t="shared" si="6"/>
        <v>46.94736842105263</v>
      </c>
      <c r="G79" s="6" t="s">
        <v>14</v>
      </c>
      <c r="H79">
        <v>56</v>
      </c>
      <c r="I79" s="11">
        <f t="shared" si="11"/>
        <v>79.642857142857139</v>
      </c>
      <c r="J79" t="s">
        <v>21</v>
      </c>
      <c r="K79" t="s">
        <v>22</v>
      </c>
      <c r="L79" s="19">
        <f t="shared" si="7"/>
        <v>40448.208333333336</v>
      </c>
      <c r="M79" s="16">
        <f>(((N79/60)/60)/24)+DATE(1970,1,1)</f>
        <v>40448.208333333336</v>
      </c>
      <c r="N79">
        <v>1285563600</v>
      </c>
      <c r="O79" s="19">
        <f t="shared" si="8"/>
        <v>40462.208333333336</v>
      </c>
      <c r="P79">
        <v>1286773200</v>
      </c>
      <c r="Q79" t="b">
        <v>0</v>
      </c>
      <c r="R79" t="b">
        <v>1</v>
      </c>
      <c r="S79" t="s">
        <v>71</v>
      </c>
      <c r="T79" t="str">
        <f t="shared" si="9"/>
        <v>film &amp; video</v>
      </c>
      <c r="U79" t="str">
        <f t="shared" si="10"/>
        <v>animation</v>
      </c>
    </row>
    <row r="80" spans="1:21" x14ac:dyDescent="0.35">
      <c r="A80">
        <v>78</v>
      </c>
      <c r="B80" s="4" t="s">
        <v>204</v>
      </c>
      <c r="C80" s="3" t="s">
        <v>205</v>
      </c>
      <c r="D80" s="11">
        <v>4500</v>
      </c>
      <c r="E80" s="11">
        <v>13536</v>
      </c>
      <c r="F80" s="9">
        <f t="shared" si="6"/>
        <v>300.8</v>
      </c>
      <c r="G80" s="6" t="s">
        <v>20</v>
      </c>
      <c r="H80">
        <v>330</v>
      </c>
      <c r="I80" s="11">
        <f t="shared" si="11"/>
        <v>41.018181818181816</v>
      </c>
      <c r="J80" t="s">
        <v>21</v>
      </c>
      <c r="K80" t="s">
        <v>22</v>
      </c>
      <c r="L80" s="19">
        <f t="shared" si="7"/>
        <v>43206.208333333328</v>
      </c>
      <c r="M80" s="16">
        <f>(((N80/60)/60)/24)+DATE(1970,1,1)</f>
        <v>43206.208333333328</v>
      </c>
      <c r="N80">
        <v>1523854800</v>
      </c>
      <c r="O80" s="19">
        <f t="shared" si="8"/>
        <v>43207.208333333328</v>
      </c>
      <c r="P80">
        <v>1523941200</v>
      </c>
      <c r="Q80" t="b">
        <v>0</v>
      </c>
      <c r="R80" t="b">
        <v>0</v>
      </c>
      <c r="S80" t="s">
        <v>206</v>
      </c>
      <c r="T80" t="str">
        <f t="shared" si="9"/>
        <v>publishing</v>
      </c>
      <c r="U80" t="str">
        <f t="shared" si="10"/>
        <v>translations</v>
      </c>
    </row>
    <row r="81" spans="1:21" x14ac:dyDescent="0.35">
      <c r="A81">
        <v>79</v>
      </c>
      <c r="B81" s="4" t="s">
        <v>207</v>
      </c>
      <c r="C81" s="3" t="s">
        <v>208</v>
      </c>
      <c r="D81" s="11">
        <v>57800</v>
      </c>
      <c r="E81" s="11">
        <v>40228</v>
      </c>
      <c r="F81" s="9">
        <f t="shared" si="6"/>
        <v>69.598615916955026</v>
      </c>
      <c r="G81" s="6" t="s">
        <v>14</v>
      </c>
      <c r="H81">
        <v>838</v>
      </c>
      <c r="I81" s="11">
        <f t="shared" si="11"/>
        <v>48.004773269689736</v>
      </c>
      <c r="J81" t="s">
        <v>21</v>
      </c>
      <c r="K81" t="s">
        <v>22</v>
      </c>
      <c r="L81" s="19">
        <f t="shared" si="7"/>
        <v>43267.208333333328</v>
      </c>
      <c r="M81" s="16">
        <f>(((N81/60)/60)/24)+DATE(1970,1,1)</f>
        <v>43267.208333333328</v>
      </c>
      <c r="N81">
        <v>1529125200</v>
      </c>
      <c r="O81" s="19">
        <f t="shared" si="8"/>
        <v>43272.208333333328</v>
      </c>
      <c r="P81">
        <v>1529557200</v>
      </c>
      <c r="Q81" t="b">
        <v>0</v>
      </c>
      <c r="R81" t="b">
        <v>0</v>
      </c>
      <c r="S81" t="s">
        <v>33</v>
      </c>
      <c r="T81" t="str">
        <f t="shared" si="9"/>
        <v>theater</v>
      </c>
      <c r="U81" t="str">
        <f t="shared" si="10"/>
        <v>plays</v>
      </c>
    </row>
    <row r="82" spans="1:21" x14ac:dyDescent="0.35">
      <c r="A82">
        <v>80</v>
      </c>
      <c r="B82" s="4" t="s">
        <v>209</v>
      </c>
      <c r="C82" s="3" t="s">
        <v>210</v>
      </c>
      <c r="D82" s="11">
        <v>1100</v>
      </c>
      <c r="E82" s="11">
        <v>7012</v>
      </c>
      <c r="F82" s="9">
        <f t="shared" si="6"/>
        <v>637.4545454545455</v>
      </c>
      <c r="G82" s="6" t="s">
        <v>20</v>
      </c>
      <c r="H82">
        <v>127</v>
      </c>
      <c r="I82" s="11">
        <f t="shared" si="11"/>
        <v>55.212598425196852</v>
      </c>
      <c r="J82" t="s">
        <v>21</v>
      </c>
      <c r="K82" t="s">
        <v>22</v>
      </c>
      <c r="L82" s="19">
        <f t="shared" si="7"/>
        <v>42976.208333333328</v>
      </c>
      <c r="M82" s="16">
        <f>(((N82/60)/60)/24)+DATE(1970,1,1)</f>
        <v>42976.208333333328</v>
      </c>
      <c r="N82">
        <v>1503982800</v>
      </c>
      <c r="O82" s="19">
        <f t="shared" si="8"/>
        <v>43006.208333333328</v>
      </c>
      <c r="P82">
        <v>1506574800</v>
      </c>
      <c r="Q82" t="b">
        <v>0</v>
      </c>
      <c r="R82" t="b">
        <v>0</v>
      </c>
      <c r="S82" t="s">
        <v>89</v>
      </c>
      <c r="T82" t="str">
        <f t="shared" si="9"/>
        <v>games</v>
      </c>
      <c r="U82" t="str">
        <f t="shared" si="10"/>
        <v>video games</v>
      </c>
    </row>
    <row r="83" spans="1:21" x14ac:dyDescent="0.35">
      <c r="A83">
        <v>81</v>
      </c>
      <c r="B83" s="4" t="s">
        <v>211</v>
      </c>
      <c r="C83" s="3" t="s">
        <v>212</v>
      </c>
      <c r="D83" s="11">
        <v>16800</v>
      </c>
      <c r="E83" s="11">
        <v>37857</v>
      </c>
      <c r="F83" s="9">
        <f t="shared" si="6"/>
        <v>225.33928571428569</v>
      </c>
      <c r="G83" s="6" t="s">
        <v>20</v>
      </c>
      <c r="H83">
        <v>411</v>
      </c>
      <c r="I83" s="11">
        <f t="shared" si="11"/>
        <v>92.109489051094897</v>
      </c>
      <c r="J83" t="s">
        <v>21</v>
      </c>
      <c r="K83" t="s">
        <v>22</v>
      </c>
      <c r="L83" s="19">
        <f t="shared" si="7"/>
        <v>43062.25</v>
      </c>
      <c r="M83" s="16">
        <f>(((N83/60)/60)/24)+DATE(1970,1,1)</f>
        <v>43062.25</v>
      </c>
      <c r="N83">
        <v>1511416800</v>
      </c>
      <c r="O83" s="19">
        <f t="shared" si="8"/>
        <v>43087.25</v>
      </c>
      <c r="P83">
        <v>1513576800</v>
      </c>
      <c r="Q83" t="b">
        <v>0</v>
      </c>
      <c r="R83" t="b">
        <v>0</v>
      </c>
      <c r="S83" t="s">
        <v>23</v>
      </c>
      <c r="T83" t="str">
        <f t="shared" si="9"/>
        <v>music</v>
      </c>
      <c r="U83" t="str">
        <f t="shared" si="10"/>
        <v>rock</v>
      </c>
    </row>
    <row r="84" spans="1:21" x14ac:dyDescent="0.35">
      <c r="A84">
        <v>82</v>
      </c>
      <c r="B84" s="4" t="s">
        <v>213</v>
      </c>
      <c r="C84" s="3" t="s">
        <v>214</v>
      </c>
      <c r="D84" s="11">
        <v>1000</v>
      </c>
      <c r="E84" s="11">
        <v>14973</v>
      </c>
      <c r="F84" s="9">
        <f t="shared" si="6"/>
        <v>1497.3000000000002</v>
      </c>
      <c r="G84" s="6" t="s">
        <v>20</v>
      </c>
      <c r="H84">
        <v>180</v>
      </c>
      <c r="I84" s="11">
        <f t="shared" si="11"/>
        <v>83.183333333333337</v>
      </c>
      <c r="J84" t="s">
        <v>40</v>
      </c>
      <c r="K84" t="s">
        <v>41</v>
      </c>
      <c r="L84" s="19">
        <f t="shared" si="7"/>
        <v>43482.25</v>
      </c>
      <c r="M84" s="16">
        <f>(((N84/60)/60)/24)+DATE(1970,1,1)</f>
        <v>43482.25</v>
      </c>
      <c r="N84">
        <v>1547704800</v>
      </c>
      <c r="O84" s="19">
        <f t="shared" si="8"/>
        <v>43489.25</v>
      </c>
      <c r="P84">
        <v>1548309600</v>
      </c>
      <c r="Q84" t="b">
        <v>0</v>
      </c>
      <c r="R84" t="b">
        <v>1</v>
      </c>
      <c r="S84" t="s">
        <v>89</v>
      </c>
      <c r="T84" t="str">
        <f t="shared" si="9"/>
        <v>games</v>
      </c>
      <c r="U84" t="str">
        <f t="shared" si="10"/>
        <v>video games</v>
      </c>
    </row>
    <row r="85" spans="1:21" x14ac:dyDescent="0.35">
      <c r="A85">
        <v>83</v>
      </c>
      <c r="B85" s="4" t="s">
        <v>215</v>
      </c>
      <c r="C85" s="3" t="s">
        <v>216</v>
      </c>
      <c r="D85" s="11">
        <v>106400</v>
      </c>
      <c r="E85" s="11">
        <v>39996</v>
      </c>
      <c r="F85" s="9">
        <f t="shared" si="6"/>
        <v>37.590225563909776</v>
      </c>
      <c r="G85" s="6" t="s">
        <v>14</v>
      </c>
      <c r="H85">
        <v>1000</v>
      </c>
      <c r="I85" s="11">
        <f t="shared" si="11"/>
        <v>39.996000000000002</v>
      </c>
      <c r="J85" t="s">
        <v>21</v>
      </c>
      <c r="K85" t="s">
        <v>22</v>
      </c>
      <c r="L85" s="19">
        <f t="shared" si="7"/>
        <v>42579.208333333328</v>
      </c>
      <c r="M85" s="16">
        <f>(((N85/60)/60)/24)+DATE(1970,1,1)</f>
        <v>42579.208333333328</v>
      </c>
      <c r="N85">
        <v>1469682000</v>
      </c>
      <c r="O85" s="19">
        <f t="shared" si="8"/>
        <v>42601.208333333328</v>
      </c>
      <c r="P85">
        <v>1471582800</v>
      </c>
      <c r="Q85" t="b">
        <v>0</v>
      </c>
      <c r="R85" t="b">
        <v>0</v>
      </c>
      <c r="S85" t="s">
        <v>50</v>
      </c>
      <c r="T85" t="str">
        <f t="shared" si="9"/>
        <v>music</v>
      </c>
      <c r="U85" t="str">
        <f t="shared" si="10"/>
        <v>electric music</v>
      </c>
    </row>
    <row r="86" spans="1:21" x14ac:dyDescent="0.35">
      <c r="A86">
        <v>84</v>
      </c>
      <c r="B86" s="4" t="s">
        <v>217</v>
      </c>
      <c r="C86" s="3" t="s">
        <v>218</v>
      </c>
      <c r="D86" s="11">
        <v>31400</v>
      </c>
      <c r="E86" s="11">
        <v>41564</v>
      </c>
      <c r="F86" s="9">
        <f t="shared" si="6"/>
        <v>132.36942675159236</v>
      </c>
      <c r="G86" s="6" t="s">
        <v>20</v>
      </c>
      <c r="H86">
        <v>374</v>
      </c>
      <c r="I86" s="11">
        <f t="shared" si="11"/>
        <v>111.1336898395722</v>
      </c>
      <c r="J86" t="s">
        <v>21</v>
      </c>
      <c r="K86" t="s">
        <v>22</v>
      </c>
      <c r="L86" s="19">
        <f t="shared" si="7"/>
        <v>41118.208333333336</v>
      </c>
      <c r="M86" s="16">
        <f>(((N86/60)/60)/24)+DATE(1970,1,1)</f>
        <v>41118.208333333336</v>
      </c>
      <c r="N86">
        <v>1343451600</v>
      </c>
      <c r="O86" s="19">
        <f t="shared" si="8"/>
        <v>41128.208333333336</v>
      </c>
      <c r="P86">
        <v>1344315600</v>
      </c>
      <c r="Q86" t="b">
        <v>0</v>
      </c>
      <c r="R86" t="b">
        <v>0</v>
      </c>
      <c r="S86" t="s">
        <v>65</v>
      </c>
      <c r="T86" t="str">
        <f t="shared" si="9"/>
        <v>technology</v>
      </c>
      <c r="U86" t="str">
        <f t="shared" si="10"/>
        <v>wearables</v>
      </c>
    </row>
    <row r="87" spans="1:21" x14ac:dyDescent="0.35">
      <c r="A87">
        <v>85</v>
      </c>
      <c r="B87" s="4" t="s">
        <v>219</v>
      </c>
      <c r="C87" s="3" t="s">
        <v>220</v>
      </c>
      <c r="D87" s="11">
        <v>4900</v>
      </c>
      <c r="E87" s="11">
        <v>6430</v>
      </c>
      <c r="F87" s="9">
        <f t="shared" si="6"/>
        <v>131.22448979591837</v>
      </c>
      <c r="G87" s="6" t="s">
        <v>20</v>
      </c>
      <c r="H87">
        <v>71</v>
      </c>
      <c r="I87" s="11">
        <f t="shared" si="11"/>
        <v>90.563380281690144</v>
      </c>
      <c r="J87" t="s">
        <v>26</v>
      </c>
      <c r="K87" t="s">
        <v>27</v>
      </c>
      <c r="L87" s="19">
        <f t="shared" si="7"/>
        <v>40797.208333333336</v>
      </c>
      <c r="M87" s="16">
        <f>(((N87/60)/60)/24)+DATE(1970,1,1)</f>
        <v>40797.208333333336</v>
      </c>
      <c r="N87">
        <v>1315717200</v>
      </c>
      <c r="O87" s="19">
        <f t="shared" si="8"/>
        <v>40805.208333333336</v>
      </c>
      <c r="P87">
        <v>1316408400</v>
      </c>
      <c r="Q87" t="b">
        <v>0</v>
      </c>
      <c r="R87" t="b">
        <v>0</v>
      </c>
      <c r="S87" t="s">
        <v>60</v>
      </c>
      <c r="T87" t="str">
        <f t="shared" si="9"/>
        <v>music</v>
      </c>
      <c r="U87" t="str">
        <f t="shared" si="10"/>
        <v>indie rock</v>
      </c>
    </row>
    <row r="88" spans="1:21" x14ac:dyDescent="0.35">
      <c r="A88">
        <v>86</v>
      </c>
      <c r="B88" s="4" t="s">
        <v>221</v>
      </c>
      <c r="C88" s="3" t="s">
        <v>222</v>
      </c>
      <c r="D88" s="11">
        <v>7400</v>
      </c>
      <c r="E88" s="11">
        <v>12405</v>
      </c>
      <c r="F88" s="9">
        <f t="shared" si="6"/>
        <v>167.63513513513513</v>
      </c>
      <c r="G88" s="6" t="s">
        <v>20</v>
      </c>
      <c r="H88">
        <v>203</v>
      </c>
      <c r="I88" s="11">
        <f t="shared" si="11"/>
        <v>61.108374384236456</v>
      </c>
      <c r="J88" t="s">
        <v>21</v>
      </c>
      <c r="K88" t="s">
        <v>22</v>
      </c>
      <c r="L88" s="19">
        <f t="shared" si="7"/>
        <v>42128.208333333328</v>
      </c>
      <c r="M88" s="16">
        <f>(((N88/60)/60)/24)+DATE(1970,1,1)</f>
        <v>42128.208333333328</v>
      </c>
      <c r="N88">
        <v>1430715600</v>
      </c>
      <c r="O88" s="19">
        <f t="shared" si="8"/>
        <v>42141.208333333328</v>
      </c>
      <c r="P88">
        <v>1431838800</v>
      </c>
      <c r="Q88" t="b">
        <v>1</v>
      </c>
      <c r="R88" t="b">
        <v>0</v>
      </c>
      <c r="S88" t="s">
        <v>33</v>
      </c>
      <c r="T88" t="str">
        <f t="shared" si="9"/>
        <v>theater</v>
      </c>
      <c r="U88" t="str">
        <f t="shared" si="10"/>
        <v>plays</v>
      </c>
    </row>
    <row r="89" spans="1:21" ht="31" x14ac:dyDescent="0.35">
      <c r="A89">
        <v>87</v>
      </c>
      <c r="B89" s="4" t="s">
        <v>223</v>
      </c>
      <c r="C89" s="3" t="s">
        <v>224</v>
      </c>
      <c r="D89" s="11">
        <v>198500</v>
      </c>
      <c r="E89" s="11">
        <v>123040</v>
      </c>
      <c r="F89" s="9">
        <f t="shared" si="6"/>
        <v>61.984886649874063</v>
      </c>
      <c r="G89" s="6" t="s">
        <v>14</v>
      </c>
      <c r="H89">
        <v>1482</v>
      </c>
      <c r="I89" s="11">
        <f t="shared" si="11"/>
        <v>83.022941970310384</v>
      </c>
      <c r="J89" t="s">
        <v>26</v>
      </c>
      <c r="K89" t="s">
        <v>27</v>
      </c>
      <c r="L89" s="19">
        <f t="shared" si="7"/>
        <v>40610.25</v>
      </c>
      <c r="M89" s="16">
        <f>(((N89/60)/60)/24)+DATE(1970,1,1)</f>
        <v>40610.25</v>
      </c>
      <c r="N89">
        <v>1299564000</v>
      </c>
      <c r="O89" s="19">
        <f t="shared" si="8"/>
        <v>40621.208333333336</v>
      </c>
      <c r="P89">
        <v>1300510800</v>
      </c>
      <c r="Q89" t="b">
        <v>0</v>
      </c>
      <c r="R89" t="b">
        <v>1</v>
      </c>
      <c r="S89" t="s">
        <v>23</v>
      </c>
      <c r="T89" t="str">
        <f t="shared" si="9"/>
        <v>music</v>
      </c>
      <c r="U89" t="str">
        <f t="shared" si="10"/>
        <v>rock</v>
      </c>
    </row>
    <row r="90" spans="1:21" x14ac:dyDescent="0.35">
      <c r="A90">
        <v>88</v>
      </c>
      <c r="B90" s="4" t="s">
        <v>225</v>
      </c>
      <c r="C90" s="3" t="s">
        <v>226</v>
      </c>
      <c r="D90" s="11">
        <v>4800</v>
      </c>
      <c r="E90" s="11">
        <v>12516</v>
      </c>
      <c r="F90" s="9">
        <f t="shared" si="6"/>
        <v>260.75</v>
      </c>
      <c r="G90" s="6" t="s">
        <v>20</v>
      </c>
      <c r="H90">
        <v>113</v>
      </c>
      <c r="I90" s="11">
        <f t="shared" si="11"/>
        <v>110.76106194690266</v>
      </c>
      <c r="J90" t="s">
        <v>21</v>
      </c>
      <c r="K90" t="s">
        <v>22</v>
      </c>
      <c r="L90" s="19">
        <f t="shared" si="7"/>
        <v>42110.208333333328</v>
      </c>
      <c r="M90" s="16">
        <f>(((N90/60)/60)/24)+DATE(1970,1,1)</f>
        <v>42110.208333333328</v>
      </c>
      <c r="N90">
        <v>1429160400</v>
      </c>
      <c r="O90" s="19">
        <f t="shared" si="8"/>
        <v>42132.208333333328</v>
      </c>
      <c r="P90">
        <v>1431061200</v>
      </c>
      <c r="Q90" t="b">
        <v>0</v>
      </c>
      <c r="R90" t="b">
        <v>0</v>
      </c>
      <c r="S90" t="s">
        <v>206</v>
      </c>
      <c r="T90" t="str">
        <f t="shared" si="9"/>
        <v>publishing</v>
      </c>
      <c r="U90" t="str">
        <f t="shared" si="10"/>
        <v>translations</v>
      </c>
    </row>
    <row r="91" spans="1:21" x14ac:dyDescent="0.35">
      <c r="A91">
        <v>89</v>
      </c>
      <c r="B91" s="4" t="s">
        <v>227</v>
      </c>
      <c r="C91" s="3" t="s">
        <v>228</v>
      </c>
      <c r="D91" s="11">
        <v>3400</v>
      </c>
      <c r="E91" s="11">
        <v>8588</v>
      </c>
      <c r="F91" s="9">
        <f t="shared" si="6"/>
        <v>252.58823529411765</v>
      </c>
      <c r="G91" s="6" t="s">
        <v>20</v>
      </c>
      <c r="H91">
        <v>96</v>
      </c>
      <c r="I91" s="11">
        <f t="shared" si="11"/>
        <v>89.458333333333329</v>
      </c>
      <c r="J91" t="s">
        <v>21</v>
      </c>
      <c r="K91" t="s">
        <v>22</v>
      </c>
      <c r="L91" s="19">
        <f t="shared" si="7"/>
        <v>40283.208333333336</v>
      </c>
      <c r="M91" s="16">
        <f>(((N91/60)/60)/24)+DATE(1970,1,1)</f>
        <v>40283.208333333336</v>
      </c>
      <c r="N91">
        <v>1271307600</v>
      </c>
      <c r="O91" s="19">
        <f t="shared" si="8"/>
        <v>40285.208333333336</v>
      </c>
      <c r="P91">
        <v>1271480400</v>
      </c>
      <c r="Q91" t="b">
        <v>0</v>
      </c>
      <c r="R91" t="b">
        <v>0</v>
      </c>
      <c r="S91" t="s">
        <v>33</v>
      </c>
      <c r="T91" t="str">
        <f t="shared" si="9"/>
        <v>theater</v>
      </c>
      <c r="U91" t="str">
        <f t="shared" si="10"/>
        <v>plays</v>
      </c>
    </row>
    <row r="92" spans="1:21" x14ac:dyDescent="0.35">
      <c r="A92">
        <v>90</v>
      </c>
      <c r="B92" s="4" t="s">
        <v>229</v>
      </c>
      <c r="C92" s="3" t="s">
        <v>230</v>
      </c>
      <c r="D92" s="11">
        <v>7800</v>
      </c>
      <c r="E92" s="11">
        <v>6132</v>
      </c>
      <c r="F92" s="9">
        <f t="shared" si="6"/>
        <v>78.615384615384613</v>
      </c>
      <c r="G92" s="6" t="s">
        <v>14</v>
      </c>
      <c r="H92">
        <v>106</v>
      </c>
      <c r="I92" s="11">
        <f t="shared" si="11"/>
        <v>57.849056603773583</v>
      </c>
      <c r="J92" t="s">
        <v>21</v>
      </c>
      <c r="K92" t="s">
        <v>22</v>
      </c>
      <c r="L92" s="19">
        <f t="shared" si="7"/>
        <v>42425.25</v>
      </c>
      <c r="M92" s="16">
        <f>(((N92/60)/60)/24)+DATE(1970,1,1)</f>
        <v>42425.25</v>
      </c>
      <c r="N92">
        <v>1456380000</v>
      </c>
      <c r="O92" s="19">
        <f t="shared" si="8"/>
        <v>42425.25</v>
      </c>
      <c r="P92">
        <v>1456380000</v>
      </c>
      <c r="Q92" t="b">
        <v>0</v>
      </c>
      <c r="R92" t="b">
        <v>1</v>
      </c>
      <c r="S92" t="s">
        <v>33</v>
      </c>
      <c r="T92" t="str">
        <f t="shared" si="9"/>
        <v>theater</v>
      </c>
      <c r="U92" t="str">
        <f t="shared" si="10"/>
        <v>plays</v>
      </c>
    </row>
    <row r="93" spans="1:21" x14ac:dyDescent="0.35">
      <c r="A93">
        <v>91</v>
      </c>
      <c r="B93" s="4" t="s">
        <v>231</v>
      </c>
      <c r="C93" s="3" t="s">
        <v>232</v>
      </c>
      <c r="D93" s="11">
        <v>154300</v>
      </c>
      <c r="E93" s="11">
        <v>74688</v>
      </c>
      <c r="F93" s="9">
        <f t="shared" si="6"/>
        <v>48.404406999351913</v>
      </c>
      <c r="G93" s="6" t="s">
        <v>14</v>
      </c>
      <c r="H93">
        <v>679</v>
      </c>
      <c r="I93" s="11">
        <f t="shared" si="11"/>
        <v>109.99705449189985</v>
      </c>
      <c r="J93" t="s">
        <v>107</v>
      </c>
      <c r="K93" t="s">
        <v>108</v>
      </c>
      <c r="L93" s="19">
        <f t="shared" si="7"/>
        <v>42588.208333333328</v>
      </c>
      <c r="M93" s="16">
        <f>(((N93/60)/60)/24)+DATE(1970,1,1)</f>
        <v>42588.208333333328</v>
      </c>
      <c r="N93">
        <v>1470459600</v>
      </c>
      <c r="O93" s="19">
        <f t="shared" si="8"/>
        <v>42616.208333333328</v>
      </c>
      <c r="P93">
        <v>1472878800</v>
      </c>
      <c r="Q93" t="b">
        <v>0</v>
      </c>
      <c r="R93" t="b">
        <v>0</v>
      </c>
      <c r="S93" t="s">
        <v>206</v>
      </c>
      <c r="T93" t="str">
        <f t="shared" si="9"/>
        <v>publishing</v>
      </c>
      <c r="U93" t="str">
        <f t="shared" si="10"/>
        <v>translations</v>
      </c>
    </row>
    <row r="94" spans="1:21" ht="31" x14ac:dyDescent="0.35">
      <c r="A94">
        <v>92</v>
      </c>
      <c r="B94" s="4" t="s">
        <v>233</v>
      </c>
      <c r="C94" s="3" t="s">
        <v>234</v>
      </c>
      <c r="D94" s="11">
        <v>20000</v>
      </c>
      <c r="E94" s="11">
        <v>51775</v>
      </c>
      <c r="F94" s="9">
        <f t="shared" si="6"/>
        <v>258.875</v>
      </c>
      <c r="G94" s="6" t="s">
        <v>20</v>
      </c>
      <c r="H94">
        <v>498</v>
      </c>
      <c r="I94" s="11">
        <f t="shared" si="11"/>
        <v>103.96586345381526</v>
      </c>
      <c r="J94" t="s">
        <v>98</v>
      </c>
      <c r="K94" t="s">
        <v>99</v>
      </c>
      <c r="L94" s="19">
        <f t="shared" si="7"/>
        <v>40352.208333333336</v>
      </c>
      <c r="M94" s="16">
        <f>(((N94/60)/60)/24)+DATE(1970,1,1)</f>
        <v>40352.208333333336</v>
      </c>
      <c r="N94">
        <v>1277269200</v>
      </c>
      <c r="O94" s="19">
        <f t="shared" si="8"/>
        <v>40353.208333333336</v>
      </c>
      <c r="P94">
        <v>1277355600</v>
      </c>
      <c r="Q94" t="b">
        <v>0</v>
      </c>
      <c r="R94" t="b">
        <v>1</v>
      </c>
      <c r="S94" t="s">
        <v>89</v>
      </c>
      <c r="T94" t="str">
        <f t="shared" si="9"/>
        <v>games</v>
      </c>
      <c r="U94" t="str">
        <f t="shared" si="10"/>
        <v>video games</v>
      </c>
    </row>
    <row r="95" spans="1:21" x14ac:dyDescent="0.35">
      <c r="A95">
        <v>93</v>
      </c>
      <c r="B95" s="4" t="s">
        <v>235</v>
      </c>
      <c r="C95" s="3" t="s">
        <v>236</v>
      </c>
      <c r="D95" s="11">
        <v>108800</v>
      </c>
      <c r="E95" s="11">
        <v>65877</v>
      </c>
      <c r="F95" s="9">
        <f t="shared" si="6"/>
        <v>60.548713235294116</v>
      </c>
      <c r="G95" s="6" t="s">
        <v>74</v>
      </c>
      <c r="H95">
        <v>610</v>
      </c>
      <c r="I95" s="11">
        <f t="shared" si="11"/>
        <v>107.99508196721311</v>
      </c>
      <c r="J95" t="s">
        <v>21</v>
      </c>
      <c r="K95" t="s">
        <v>22</v>
      </c>
      <c r="L95" s="19">
        <f t="shared" si="7"/>
        <v>41202.208333333336</v>
      </c>
      <c r="M95" s="16">
        <f>(((N95/60)/60)/24)+DATE(1970,1,1)</f>
        <v>41202.208333333336</v>
      </c>
      <c r="N95">
        <v>1350709200</v>
      </c>
      <c r="O95" s="19">
        <f t="shared" si="8"/>
        <v>41206.208333333336</v>
      </c>
      <c r="P95">
        <v>1351054800</v>
      </c>
      <c r="Q95" t="b">
        <v>0</v>
      </c>
      <c r="R95" t="b">
        <v>1</v>
      </c>
      <c r="S95" t="s">
        <v>33</v>
      </c>
      <c r="T95" t="str">
        <f t="shared" si="9"/>
        <v>theater</v>
      </c>
      <c r="U95" t="str">
        <f t="shared" si="10"/>
        <v>plays</v>
      </c>
    </row>
    <row r="96" spans="1:21" x14ac:dyDescent="0.35">
      <c r="A96">
        <v>94</v>
      </c>
      <c r="B96" s="4" t="s">
        <v>237</v>
      </c>
      <c r="C96" s="3" t="s">
        <v>238</v>
      </c>
      <c r="D96" s="11">
        <v>2900</v>
      </c>
      <c r="E96" s="11">
        <v>8807</v>
      </c>
      <c r="F96" s="9">
        <f t="shared" si="6"/>
        <v>303.68965517241378</v>
      </c>
      <c r="G96" s="6" t="s">
        <v>20</v>
      </c>
      <c r="H96">
        <v>180</v>
      </c>
      <c r="I96" s="11">
        <f t="shared" si="11"/>
        <v>48.927777777777777</v>
      </c>
      <c r="J96" t="s">
        <v>40</v>
      </c>
      <c r="K96" t="s">
        <v>41</v>
      </c>
      <c r="L96" s="19">
        <f t="shared" si="7"/>
        <v>43562.208333333328</v>
      </c>
      <c r="M96" s="16">
        <f>(((N96/60)/60)/24)+DATE(1970,1,1)</f>
        <v>43562.208333333328</v>
      </c>
      <c r="N96">
        <v>1554613200</v>
      </c>
      <c r="O96" s="19">
        <f t="shared" si="8"/>
        <v>43573.208333333328</v>
      </c>
      <c r="P96">
        <v>1555563600</v>
      </c>
      <c r="Q96" t="b">
        <v>0</v>
      </c>
      <c r="R96" t="b">
        <v>0</v>
      </c>
      <c r="S96" t="s">
        <v>28</v>
      </c>
      <c r="T96" t="str">
        <f t="shared" si="9"/>
        <v>technology</v>
      </c>
      <c r="U96" t="str">
        <f t="shared" si="10"/>
        <v>web</v>
      </c>
    </row>
    <row r="97" spans="1:21" ht="31" x14ac:dyDescent="0.35">
      <c r="A97">
        <v>95</v>
      </c>
      <c r="B97" s="4" t="s">
        <v>239</v>
      </c>
      <c r="C97" s="3" t="s">
        <v>240</v>
      </c>
      <c r="D97" s="11">
        <v>900</v>
      </c>
      <c r="E97" s="11">
        <v>1017</v>
      </c>
      <c r="F97" s="9">
        <f t="shared" si="6"/>
        <v>112.99999999999999</v>
      </c>
      <c r="G97" s="6" t="s">
        <v>20</v>
      </c>
      <c r="H97">
        <v>27</v>
      </c>
      <c r="I97" s="11">
        <f t="shared" si="11"/>
        <v>37.666666666666664</v>
      </c>
      <c r="J97" t="s">
        <v>21</v>
      </c>
      <c r="K97" t="s">
        <v>22</v>
      </c>
      <c r="L97" s="19">
        <f t="shared" si="7"/>
        <v>43752.208333333328</v>
      </c>
      <c r="M97" s="16">
        <f>(((N97/60)/60)/24)+DATE(1970,1,1)</f>
        <v>43752.208333333328</v>
      </c>
      <c r="N97">
        <v>1571029200</v>
      </c>
      <c r="O97" s="19">
        <f t="shared" si="8"/>
        <v>43759.208333333328</v>
      </c>
      <c r="P97">
        <v>1571634000</v>
      </c>
      <c r="Q97" t="b">
        <v>0</v>
      </c>
      <c r="R97" t="b">
        <v>0</v>
      </c>
      <c r="S97" t="s">
        <v>42</v>
      </c>
      <c r="T97" t="str">
        <f t="shared" si="9"/>
        <v>film &amp; video</v>
      </c>
      <c r="U97" t="str">
        <f t="shared" si="10"/>
        <v>documentary</v>
      </c>
    </row>
    <row r="98" spans="1:21" x14ac:dyDescent="0.35">
      <c r="A98">
        <v>96</v>
      </c>
      <c r="B98" s="4" t="s">
        <v>241</v>
      </c>
      <c r="C98" s="3" t="s">
        <v>242</v>
      </c>
      <c r="D98" s="11">
        <v>69700</v>
      </c>
      <c r="E98" s="11">
        <v>151513</v>
      </c>
      <c r="F98" s="9">
        <f t="shared" si="6"/>
        <v>217.37876614060258</v>
      </c>
      <c r="G98" s="6" t="s">
        <v>20</v>
      </c>
      <c r="H98">
        <v>2331</v>
      </c>
      <c r="I98" s="11">
        <f t="shared" si="11"/>
        <v>64.999141999141997</v>
      </c>
      <c r="J98" t="s">
        <v>21</v>
      </c>
      <c r="K98" t="s">
        <v>22</v>
      </c>
      <c r="L98" s="19">
        <f t="shared" si="7"/>
        <v>40612.25</v>
      </c>
      <c r="M98" s="16">
        <f>(((N98/60)/60)/24)+DATE(1970,1,1)</f>
        <v>40612.25</v>
      </c>
      <c r="N98">
        <v>1299736800</v>
      </c>
      <c r="O98" s="19">
        <f t="shared" si="8"/>
        <v>40625.208333333336</v>
      </c>
      <c r="P98">
        <v>1300856400</v>
      </c>
      <c r="Q98" t="b">
        <v>0</v>
      </c>
      <c r="R98" t="b">
        <v>0</v>
      </c>
      <c r="S98" t="s">
        <v>33</v>
      </c>
      <c r="T98" t="str">
        <f t="shared" si="9"/>
        <v>theater</v>
      </c>
      <c r="U98" t="str">
        <f t="shared" si="10"/>
        <v>plays</v>
      </c>
    </row>
    <row r="99" spans="1:21" x14ac:dyDescent="0.35">
      <c r="A99">
        <v>97</v>
      </c>
      <c r="B99" s="4" t="s">
        <v>243</v>
      </c>
      <c r="C99" s="3" t="s">
        <v>244</v>
      </c>
      <c r="D99" s="11">
        <v>1300</v>
      </c>
      <c r="E99" s="11">
        <v>12047</v>
      </c>
      <c r="F99" s="9">
        <f t="shared" si="6"/>
        <v>926.69230769230762</v>
      </c>
      <c r="G99" s="6" t="s">
        <v>20</v>
      </c>
      <c r="H99">
        <v>113</v>
      </c>
      <c r="I99" s="11">
        <f t="shared" si="11"/>
        <v>106.61061946902655</v>
      </c>
      <c r="J99" t="s">
        <v>21</v>
      </c>
      <c r="K99" t="s">
        <v>22</v>
      </c>
      <c r="L99" s="19">
        <f t="shared" si="7"/>
        <v>42180.208333333328</v>
      </c>
      <c r="M99" s="16">
        <f>(((N99/60)/60)/24)+DATE(1970,1,1)</f>
        <v>42180.208333333328</v>
      </c>
      <c r="N99">
        <v>1435208400</v>
      </c>
      <c r="O99" s="19">
        <f t="shared" si="8"/>
        <v>42234.208333333328</v>
      </c>
      <c r="P99">
        <v>1439874000</v>
      </c>
      <c r="Q99" t="b">
        <v>0</v>
      </c>
      <c r="R99" t="b">
        <v>0</v>
      </c>
      <c r="S99" t="s">
        <v>17</v>
      </c>
      <c r="T99" t="str">
        <f t="shared" si="9"/>
        <v>food</v>
      </c>
      <c r="U99" t="str">
        <f t="shared" si="10"/>
        <v>food trucks</v>
      </c>
    </row>
    <row r="100" spans="1:21" x14ac:dyDescent="0.35">
      <c r="A100">
        <v>98</v>
      </c>
      <c r="B100" s="4" t="s">
        <v>245</v>
      </c>
      <c r="C100" s="3" t="s">
        <v>246</v>
      </c>
      <c r="D100" s="11">
        <v>97800</v>
      </c>
      <c r="E100" s="11">
        <v>32951</v>
      </c>
      <c r="F100" s="9">
        <f t="shared" si="6"/>
        <v>33.692229038854805</v>
      </c>
      <c r="G100" s="6" t="s">
        <v>14</v>
      </c>
      <c r="H100">
        <v>1220</v>
      </c>
      <c r="I100" s="11">
        <f t="shared" si="11"/>
        <v>27.009016393442622</v>
      </c>
      <c r="J100" t="s">
        <v>26</v>
      </c>
      <c r="K100" t="s">
        <v>27</v>
      </c>
      <c r="L100" s="19">
        <f t="shared" si="7"/>
        <v>42212.208333333328</v>
      </c>
      <c r="M100" s="16">
        <f>(((N100/60)/60)/24)+DATE(1970,1,1)</f>
        <v>42212.208333333328</v>
      </c>
      <c r="N100">
        <v>1437973200</v>
      </c>
      <c r="O100" s="19">
        <f t="shared" si="8"/>
        <v>42216.208333333328</v>
      </c>
      <c r="P100">
        <v>1438318800</v>
      </c>
      <c r="Q100" t="b">
        <v>0</v>
      </c>
      <c r="R100" t="b">
        <v>0</v>
      </c>
      <c r="S100" t="s">
        <v>89</v>
      </c>
      <c r="T100" t="str">
        <f t="shared" si="9"/>
        <v>games</v>
      </c>
      <c r="U100" t="str">
        <f t="shared" si="10"/>
        <v>video games</v>
      </c>
    </row>
    <row r="101" spans="1:21" ht="31" x14ac:dyDescent="0.35">
      <c r="A101">
        <v>99</v>
      </c>
      <c r="B101" s="4" t="s">
        <v>247</v>
      </c>
      <c r="C101" s="3" t="s">
        <v>248</v>
      </c>
      <c r="D101" s="11">
        <v>7600</v>
      </c>
      <c r="E101" s="11">
        <v>14951</v>
      </c>
      <c r="F101" s="9">
        <f t="shared" si="6"/>
        <v>196.7236842105263</v>
      </c>
      <c r="G101" s="6" t="s">
        <v>20</v>
      </c>
      <c r="H101">
        <v>164</v>
      </c>
      <c r="I101" s="11">
        <f t="shared" si="11"/>
        <v>91.16463414634147</v>
      </c>
      <c r="J101" t="s">
        <v>21</v>
      </c>
      <c r="K101" t="s">
        <v>22</v>
      </c>
      <c r="L101" s="19">
        <f t="shared" si="7"/>
        <v>41968.25</v>
      </c>
      <c r="M101" s="16">
        <f>(((N101/60)/60)/24)+DATE(1970,1,1)</f>
        <v>41968.25</v>
      </c>
      <c r="N101">
        <v>1416895200</v>
      </c>
      <c r="O101" s="19">
        <f t="shared" si="8"/>
        <v>41997.25</v>
      </c>
      <c r="P101">
        <v>1419400800</v>
      </c>
      <c r="Q101" t="b">
        <v>0</v>
      </c>
      <c r="R101" t="b">
        <v>0</v>
      </c>
      <c r="S101" t="s">
        <v>33</v>
      </c>
      <c r="T101" t="str">
        <f t="shared" si="9"/>
        <v>theater</v>
      </c>
      <c r="U101" t="str">
        <f t="shared" si="10"/>
        <v>plays</v>
      </c>
    </row>
    <row r="102" spans="1:21" x14ac:dyDescent="0.35">
      <c r="A102">
        <v>100</v>
      </c>
      <c r="B102" s="4" t="s">
        <v>249</v>
      </c>
      <c r="C102" s="3" t="s">
        <v>250</v>
      </c>
      <c r="D102" s="11">
        <v>100</v>
      </c>
      <c r="E102" s="11">
        <v>1</v>
      </c>
      <c r="F102" s="9">
        <f t="shared" si="6"/>
        <v>1</v>
      </c>
      <c r="G102" s="6" t="s">
        <v>14</v>
      </c>
      <c r="H102">
        <v>1</v>
      </c>
      <c r="I102" s="11">
        <f t="shared" si="11"/>
        <v>1</v>
      </c>
      <c r="J102" t="s">
        <v>21</v>
      </c>
      <c r="K102" t="s">
        <v>22</v>
      </c>
      <c r="L102" s="19">
        <f t="shared" si="7"/>
        <v>40835.208333333336</v>
      </c>
      <c r="M102" s="16">
        <f>(((N102/60)/60)/24)+DATE(1970,1,1)</f>
        <v>40835.208333333336</v>
      </c>
      <c r="N102">
        <v>1319000400</v>
      </c>
      <c r="O102" s="19">
        <f t="shared" si="8"/>
        <v>40853.208333333336</v>
      </c>
      <c r="P102">
        <v>1320555600</v>
      </c>
      <c r="Q102" t="b">
        <v>0</v>
      </c>
      <c r="R102" t="b">
        <v>0</v>
      </c>
      <c r="S102" t="s">
        <v>33</v>
      </c>
      <c r="T102" t="str">
        <f t="shared" si="9"/>
        <v>theater</v>
      </c>
      <c r="U102" t="str">
        <f t="shared" si="10"/>
        <v>plays</v>
      </c>
    </row>
    <row r="103" spans="1:21" x14ac:dyDescent="0.35">
      <c r="A103">
        <v>101</v>
      </c>
      <c r="B103" s="4" t="s">
        <v>251</v>
      </c>
      <c r="C103" s="3" t="s">
        <v>252</v>
      </c>
      <c r="D103" s="11">
        <v>900</v>
      </c>
      <c r="E103" s="11">
        <v>9193</v>
      </c>
      <c r="F103" s="9">
        <f t="shared" si="6"/>
        <v>1021.4444444444445</v>
      </c>
      <c r="G103" s="6" t="s">
        <v>20</v>
      </c>
      <c r="H103">
        <v>164</v>
      </c>
      <c r="I103" s="11">
        <f t="shared" si="11"/>
        <v>56.054878048780488</v>
      </c>
      <c r="J103" t="s">
        <v>21</v>
      </c>
      <c r="K103" t="s">
        <v>22</v>
      </c>
      <c r="L103" s="19">
        <f t="shared" si="7"/>
        <v>42056.25</v>
      </c>
      <c r="M103" s="16">
        <f>(((N103/60)/60)/24)+DATE(1970,1,1)</f>
        <v>42056.25</v>
      </c>
      <c r="N103">
        <v>1424498400</v>
      </c>
      <c r="O103" s="19">
        <f t="shared" si="8"/>
        <v>42063.25</v>
      </c>
      <c r="P103">
        <v>1425103200</v>
      </c>
      <c r="Q103" t="b">
        <v>0</v>
      </c>
      <c r="R103" t="b">
        <v>1</v>
      </c>
      <c r="S103" t="s">
        <v>50</v>
      </c>
      <c r="T103" t="str">
        <f t="shared" si="9"/>
        <v>music</v>
      </c>
      <c r="U103" t="str">
        <f t="shared" si="10"/>
        <v>electric music</v>
      </c>
    </row>
    <row r="104" spans="1:21" x14ac:dyDescent="0.35">
      <c r="A104">
        <v>102</v>
      </c>
      <c r="B104" s="4" t="s">
        <v>253</v>
      </c>
      <c r="C104" s="3" t="s">
        <v>254</v>
      </c>
      <c r="D104" s="11">
        <v>3700</v>
      </c>
      <c r="E104" s="11">
        <v>10422</v>
      </c>
      <c r="F104" s="9">
        <f t="shared" si="6"/>
        <v>281.67567567567568</v>
      </c>
      <c r="G104" s="6" t="s">
        <v>20</v>
      </c>
      <c r="H104">
        <v>336</v>
      </c>
      <c r="I104" s="11">
        <f t="shared" si="11"/>
        <v>31.017857142857142</v>
      </c>
      <c r="J104" t="s">
        <v>21</v>
      </c>
      <c r="K104" t="s">
        <v>22</v>
      </c>
      <c r="L104" s="19">
        <f t="shared" si="7"/>
        <v>43234.208333333328</v>
      </c>
      <c r="M104" s="16">
        <f>(((N104/60)/60)/24)+DATE(1970,1,1)</f>
        <v>43234.208333333328</v>
      </c>
      <c r="N104">
        <v>1526274000</v>
      </c>
      <c r="O104" s="19">
        <f t="shared" si="8"/>
        <v>43241.208333333328</v>
      </c>
      <c r="P104">
        <v>1526878800</v>
      </c>
      <c r="Q104" t="b">
        <v>0</v>
      </c>
      <c r="R104" t="b">
        <v>1</v>
      </c>
      <c r="S104" t="s">
        <v>65</v>
      </c>
      <c r="T104" t="str">
        <f t="shared" si="9"/>
        <v>technology</v>
      </c>
      <c r="U104" t="str">
        <f t="shared" si="10"/>
        <v>wearables</v>
      </c>
    </row>
    <row r="105" spans="1:21" x14ac:dyDescent="0.35">
      <c r="A105">
        <v>103</v>
      </c>
      <c r="B105" s="4" t="s">
        <v>255</v>
      </c>
      <c r="C105" s="3" t="s">
        <v>256</v>
      </c>
      <c r="D105" s="11">
        <v>10000</v>
      </c>
      <c r="E105" s="11">
        <v>2461</v>
      </c>
      <c r="F105" s="9">
        <f t="shared" si="6"/>
        <v>24.610000000000003</v>
      </c>
      <c r="G105" s="6" t="s">
        <v>14</v>
      </c>
      <c r="H105">
        <v>37</v>
      </c>
      <c r="I105" s="11">
        <f t="shared" si="11"/>
        <v>66.513513513513516</v>
      </c>
      <c r="J105" t="s">
        <v>107</v>
      </c>
      <c r="K105" t="s">
        <v>108</v>
      </c>
      <c r="L105" s="19">
        <f t="shared" si="7"/>
        <v>40475.208333333336</v>
      </c>
      <c r="M105" s="16">
        <f>(((N105/60)/60)/24)+DATE(1970,1,1)</f>
        <v>40475.208333333336</v>
      </c>
      <c r="N105">
        <v>1287896400</v>
      </c>
      <c r="O105" s="19">
        <f t="shared" si="8"/>
        <v>40484.208333333336</v>
      </c>
      <c r="P105">
        <v>1288674000</v>
      </c>
      <c r="Q105" t="b">
        <v>0</v>
      </c>
      <c r="R105" t="b">
        <v>0</v>
      </c>
      <c r="S105" t="s">
        <v>50</v>
      </c>
      <c r="T105" t="str">
        <f t="shared" si="9"/>
        <v>music</v>
      </c>
      <c r="U105" t="str">
        <f t="shared" si="10"/>
        <v>electric music</v>
      </c>
    </row>
    <row r="106" spans="1:21" x14ac:dyDescent="0.35">
      <c r="A106">
        <v>104</v>
      </c>
      <c r="B106" s="4" t="s">
        <v>257</v>
      </c>
      <c r="C106" s="3" t="s">
        <v>258</v>
      </c>
      <c r="D106" s="11">
        <v>119200</v>
      </c>
      <c r="E106" s="11">
        <v>170623</v>
      </c>
      <c r="F106" s="9">
        <f t="shared" si="6"/>
        <v>143.14010067114094</v>
      </c>
      <c r="G106" s="6" t="s">
        <v>20</v>
      </c>
      <c r="H106">
        <v>1917</v>
      </c>
      <c r="I106" s="11">
        <f t="shared" si="11"/>
        <v>89.005216484089729</v>
      </c>
      <c r="J106" t="s">
        <v>21</v>
      </c>
      <c r="K106" t="s">
        <v>22</v>
      </c>
      <c r="L106" s="19">
        <f t="shared" si="7"/>
        <v>42878.208333333328</v>
      </c>
      <c r="M106" s="16">
        <f>(((N106/60)/60)/24)+DATE(1970,1,1)</f>
        <v>42878.208333333328</v>
      </c>
      <c r="N106">
        <v>1495515600</v>
      </c>
      <c r="O106" s="19">
        <f t="shared" si="8"/>
        <v>42879.208333333328</v>
      </c>
      <c r="P106">
        <v>1495602000</v>
      </c>
      <c r="Q106" t="b">
        <v>0</v>
      </c>
      <c r="R106" t="b">
        <v>0</v>
      </c>
      <c r="S106" t="s">
        <v>60</v>
      </c>
      <c r="T106" t="str">
        <f t="shared" si="9"/>
        <v>music</v>
      </c>
      <c r="U106" t="str">
        <f t="shared" si="10"/>
        <v>indie rock</v>
      </c>
    </row>
    <row r="107" spans="1:21" x14ac:dyDescent="0.35">
      <c r="A107">
        <v>105</v>
      </c>
      <c r="B107" s="4" t="s">
        <v>259</v>
      </c>
      <c r="C107" s="3" t="s">
        <v>260</v>
      </c>
      <c r="D107" s="11">
        <v>6800</v>
      </c>
      <c r="E107" s="11">
        <v>9829</v>
      </c>
      <c r="F107" s="9">
        <f t="shared" si="6"/>
        <v>144.54411764705884</v>
      </c>
      <c r="G107" s="6" t="s">
        <v>20</v>
      </c>
      <c r="H107">
        <v>95</v>
      </c>
      <c r="I107" s="11">
        <f t="shared" si="11"/>
        <v>103.46315789473684</v>
      </c>
      <c r="J107" t="s">
        <v>21</v>
      </c>
      <c r="K107" t="s">
        <v>22</v>
      </c>
      <c r="L107" s="19">
        <f t="shared" si="7"/>
        <v>41366.208333333336</v>
      </c>
      <c r="M107" s="16">
        <f>(((N107/60)/60)/24)+DATE(1970,1,1)</f>
        <v>41366.208333333336</v>
      </c>
      <c r="N107">
        <v>1364878800</v>
      </c>
      <c r="O107" s="19">
        <f t="shared" si="8"/>
        <v>41384.208333333336</v>
      </c>
      <c r="P107">
        <v>1366434000</v>
      </c>
      <c r="Q107" t="b">
        <v>0</v>
      </c>
      <c r="R107" t="b">
        <v>0</v>
      </c>
      <c r="S107" t="s">
        <v>28</v>
      </c>
      <c r="T107" t="str">
        <f t="shared" si="9"/>
        <v>technology</v>
      </c>
      <c r="U107" t="str">
        <f t="shared" si="10"/>
        <v>web</v>
      </c>
    </row>
    <row r="108" spans="1:21" x14ac:dyDescent="0.35">
      <c r="A108">
        <v>106</v>
      </c>
      <c r="B108" s="4" t="s">
        <v>261</v>
      </c>
      <c r="C108" s="3" t="s">
        <v>262</v>
      </c>
      <c r="D108" s="11">
        <v>3900</v>
      </c>
      <c r="E108" s="11">
        <v>14006</v>
      </c>
      <c r="F108" s="9">
        <f t="shared" si="6"/>
        <v>359.12820512820514</v>
      </c>
      <c r="G108" s="6" t="s">
        <v>20</v>
      </c>
      <c r="H108">
        <v>147</v>
      </c>
      <c r="I108" s="11">
        <f t="shared" si="11"/>
        <v>95.278911564625844</v>
      </c>
      <c r="J108" t="s">
        <v>21</v>
      </c>
      <c r="K108" t="s">
        <v>22</v>
      </c>
      <c r="L108" s="19">
        <f t="shared" si="7"/>
        <v>43716.208333333328</v>
      </c>
      <c r="M108" s="16">
        <f>(((N108/60)/60)/24)+DATE(1970,1,1)</f>
        <v>43716.208333333328</v>
      </c>
      <c r="N108">
        <v>1567918800</v>
      </c>
      <c r="O108" s="19">
        <f t="shared" si="8"/>
        <v>43721.208333333328</v>
      </c>
      <c r="P108">
        <v>1568350800</v>
      </c>
      <c r="Q108" t="b">
        <v>0</v>
      </c>
      <c r="R108" t="b">
        <v>0</v>
      </c>
      <c r="S108" t="s">
        <v>33</v>
      </c>
      <c r="T108" t="str">
        <f t="shared" si="9"/>
        <v>theater</v>
      </c>
      <c r="U108" t="str">
        <f t="shared" si="10"/>
        <v>plays</v>
      </c>
    </row>
    <row r="109" spans="1:21" ht="31" x14ac:dyDescent="0.35">
      <c r="A109">
        <v>107</v>
      </c>
      <c r="B109" s="4" t="s">
        <v>263</v>
      </c>
      <c r="C109" s="3" t="s">
        <v>264</v>
      </c>
      <c r="D109" s="11">
        <v>3500</v>
      </c>
      <c r="E109" s="11">
        <v>6527</v>
      </c>
      <c r="F109" s="9">
        <f t="shared" si="6"/>
        <v>186.48571428571427</v>
      </c>
      <c r="G109" s="6" t="s">
        <v>20</v>
      </c>
      <c r="H109">
        <v>86</v>
      </c>
      <c r="I109" s="11">
        <f t="shared" si="11"/>
        <v>75.895348837209298</v>
      </c>
      <c r="J109" t="s">
        <v>21</v>
      </c>
      <c r="K109" t="s">
        <v>22</v>
      </c>
      <c r="L109" s="19">
        <f t="shared" si="7"/>
        <v>43213.208333333328</v>
      </c>
      <c r="M109" s="16">
        <f>(((N109/60)/60)/24)+DATE(1970,1,1)</f>
        <v>43213.208333333328</v>
      </c>
      <c r="N109">
        <v>1524459600</v>
      </c>
      <c r="O109" s="19">
        <f t="shared" si="8"/>
        <v>43230.208333333328</v>
      </c>
      <c r="P109">
        <v>1525928400</v>
      </c>
      <c r="Q109" t="b">
        <v>0</v>
      </c>
      <c r="R109" t="b">
        <v>1</v>
      </c>
      <c r="S109" t="s">
        <v>33</v>
      </c>
      <c r="T109" t="str">
        <f t="shared" si="9"/>
        <v>theater</v>
      </c>
      <c r="U109" t="str">
        <f t="shared" si="10"/>
        <v>plays</v>
      </c>
    </row>
    <row r="110" spans="1:21" ht="31" x14ac:dyDescent="0.35">
      <c r="A110">
        <v>108</v>
      </c>
      <c r="B110" s="4" t="s">
        <v>265</v>
      </c>
      <c r="C110" s="3" t="s">
        <v>266</v>
      </c>
      <c r="D110" s="11">
        <v>1500</v>
      </c>
      <c r="E110" s="11">
        <v>8929</v>
      </c>
      <c r="F110" s="9">
        <f t="shared" si="6"/>
        <v>595.26666666666665</v>
      </c>
      <c r="G110" s="6" t="s">
        <v>20</v>
      </c>
      <c r="H110">
        <v>83</v>
      </c>
      <c r="I110" s="11">
        <f t="shared" si="11"/>
        <v>107.57831325301204</v>
      </c>
      <c r="J110" t="s">
        <v>21</v>
      </c>
      <c r="K110" t="s">
        <v>22</v>
      </c>
      <c r="L110" s="19">
        <f t="shared" si="7"/>
        <v>41005.208333333336</v>
      </c>
      <c r="M110" s="16">
        <f>(((N110/60)/60)/24)+DATE(1970,1,1)</f>
        <v>41005.208333333336</v>
      </c>
      <c r="N110">
        <v>1333688400</v>
      </c>
      <c r="O110" s="19">
        <f t="shared" si="8"/>
        <v>41042.208333333336</v>
      </c>
      <c r="P110">
        <v>1336885200</v>
      </c>
      <c r="Q110" t="b">
        <v>0</v>
      </c>
      <c r="R110" t="b">
        <v>0</v>
      </c>
      <c r="S110" t="s">
        <v>42</v>
      </c>
      <c r="T110" t="str">
        <f t="shared" si="9"/>
        <v>film &amp; video</v>
      </c>
      <c r="U110" t="str">
        <f t="shared" si="10"/>
        <v>documentary</v>
      </c>
    </row>
    <row r="111" spans="1:21" x14ac:dyDescent="0.35">
      <c r="A111">
        <v>109</v>
      </c>
      <c r="B111" s="4" t="s">
        <v>267</v>
      </c>
      <c r="C111" s="3" t="s">
        <v>268</v>
      </c>
      <c r="D111" s="11">
        <v>5200</v>
      </c>
      <c r="E111" s="11">
        <v>3079</v>
      </c>
      <c r="F111" s="9">
        <f t="shared" si="6"/>
        <v>59.21153846153846</v>
      </c>
      <c r="G111" s="6" t="s">
        <v>14</v>
      </c>
      <c r="H111">
        <v>60</v>
      </c>
      <c r="I111" s="11">
        <f t="shared" si="11"/>
        <v>51.31666666666667</v>
      </c>
      <c r="J111" t="s">
        <v>21</v>
      </c>
      <c r="K111" t="s">
        <v>22</v>
      </c>
      <c r="L111" s="19">
        <f t="shared" si="7"/>
        <v>41651.25</v>
      </c>
      <c r="M111" s="16">
        <f>(((N111/60)/60)/24)+DATE(1970,1,1)</f>
        <v>41651.25</v>
      </c>
      <c r="N111">
        <v>1389506400</v>
      </c>
      <c r="O111" s="19">
        <f t="shared" si="8"/>
        <v>41653.25</v>
      </c>
      <c r="P111">
        <v>1389679200</v>
      </c>
      <c r="Q111" t="b">
        <v>0</v>
      </c>
      <c r="R111" t="b">
        <v>0</v>
      </c>
      <c r="S111" t="s">
        <v>269</v>
      </c>
      <c r="T111" t="str">
        <f t="shared" si="9"/>
        <v>film &amp; video</v>
      </c>
      <c r="U111" t="str">
        <f t="shared" si="10"/>
        <v>television</v>
      </c>
    </row>
    <row r="112" spans="1:21" ht="31" x14ac:dyDescent="0.35">
      <c r="A112">
        <v>110</v>
      </c>
      <c r="B112" s="4" t="s">
        <v>270</v>
      </c>
      <c r="C112" s="3" t="s">
        <v>271</v>
      </c>
      <c r="D112" s="11">
        <v>142400</v>
      </c>
      <c r="E112" s="11">
        <v>21307</v>
      </c>
      <c r="F112" s="9">
        <f t="shared" si="6"/>
        <v>14.962780898876405</v>
      </c>
      <c r="G112" s="6" t="s">
        <v>14</v>
      </c>
      <c r="H112">
        <v>296</v>
      </c>
      <c r="I112" s="11">
        <f t="shared" si="11"/>
        <v>71.983108108108112</v>
      </c>
      <c r="J112" t="s">
        <v>21</v>
      </c>
      <c r="K112" t="s">
        <v>22</v>
      </c>
      <c r="L112" s="19">
        <f t="shared" si="7"/>
        <v>43354.208333333328</v>
      </c>
      <c r="M112" s="16">
        <f>(((N112/60)/60)/24)+DATE(1970,1,1)</f>
        <v>43354.208333333328</v>
      </c>
      <c r="N112">
        <v>1536642000</v>
      </c>
      <c r="O112" s="19">
        <f t="shared" si="8"/>
        <v>43373.208333333328</v>
      </c>
      <c r="P112">
        <v>1538283600</v>
      </c>
      <c r="Q112" t="b">
        <v>0</v>
      </c>
      <c r="R112" t="b">
        <v>0</v>
      </c>
      <c r="S112" t="s">
        <v>17</v>
      </c>
      <c r="T112" t="str">
        <f t="shared" si="9"/>
        <v>food</v>
      </c>
      <c r="U112" t="str">
        <f t="shared" si="10"/>
        <v>food trucks</v>
      </c>
    </row>
    <row r="113" spans="1:21" x14ac:dyDescent="0.35">
      <c r="A113">
        <v>111</v>
      </c>
      <c r="B113" s="4" t="s">
        <v>272</v>
      </c>
      <c r="C113" s="3" t="s">
        <v>273</v>
      </c>
      <c r="D113" s="11">
        <v>61400</v>
      </c>
      <c r="E113" s="11">
        <v>73653</v>
      </c>
      <c r="F113" s="9">
        <f t="shared" si="6"/>
        <v>119.95602605863192</v>
      </c>
      <c r="G113" s="6" t="s">
        <v>20</v>
      </c>
      <c r="H113">
        <v>676</v>
      </c>
      <c r="I113" s="11">
        <f t="shared" si="11"/>
        <v>108.95414201183432</v>
      </c>
      <c r="J113" t="s">
        <v>21</v>
      </c>
      <c r="K113" t="s">
        <v>22</v>
      </c>
      <c r="L113" s="19">
        <f t="shared" si="7"/>
        <v>41174.208333333336</v>
      </c>
      <c r="M113" s="16">
        <f>(((N113/60)/60)/24)+DATE(1970,1,1)</f>
        <v>41174.208333333336</v>
      </c>
      <c r="N113">
        <v>1348290000</v>
      </c>
      <c r="O113" s="19">
        <f t="shared" si="8"/>
        <v>41180.208333333336</v>
      </c>
      <c r="P113">
        <v>1348808400</v>
      </c>
      <c r="Q113" t="b">
        <v>0</v>
      </c>
      <c r="R113" t="b">
        <v>0</v>
      </c>
      <c r="S113" t="s">
        <v>133</v>
      </c>
      <c r="T113" t="str">
        <f t="shared" si="9"/>
        <v>publishing</v>
      </c>
      <c r="U113" t="str">
        <f t="shared" si="10"/>
        <v>radio &amp; podcasts</v>
      </c>
    </row>
    <row r="114" spans="1:21" x14ac:dyDescent="0.35">
      <c r="A114">
        <v>112</v>
      </c>
      <c r="B114" s="4" t="s">
        <v>274</v>
      </c>
      <c r="C114" s="3" t="s">
        <v>275</v>
      </c>
      <c r="D114" s="11">
        <v>4700</v>
      </c>
      <c r="E114" s="11">
        <v>12635</v>
      </c>
      <c r="F114" s="9">
        <f t="shared" si="6"/>
        <v>268.82978723404256</v>
      </c>
      <c r="G114" s="6" t="s">
        <v>20</v>
      </c>
      <c r="H114">
        <v>361</v>
      </c>
      <c r="I114" s="11">
        <f t="shared" si="11"/>
        <v>35</v>
      </c>
      <c r="J114" t="s">
        <v>26</v>
      </c>
      <c r="K114" t="s">
        <v>27</v>
      </c>
      <c r="L114" s="19">
        <f t="shared" si="7"/>
        <v>41875.208333333336</v>
      </c>
      <c r="M114" s="16">
        <f>(((N114/60)/60)/24)+DATE(1970,1,1)</f>
        <v>41875.208333333336</v>
      </c>
      <c r="N114">
        <v>1408856400</v>
      </c>
      <c r="O114" s="19">
        <f t="shared" si="8"/>
        <v>41890.208333333336</v>
      </c>
      <c r="P114">
        <v>1410152400</v>
      </c>
      <c r="Q114" t="b">
        <v>0</v>
      </c>
      <c r="R114" t="b">
        <v>0</v>
      </c>
      <c r="S114" t="s">
        <v>28</v>
      </c>
      <c r="T114" t="str">
        <f t="shared" si="9"/>
        <v>technology</v>
      </c>
      <c r="U114" t="str">
        <f t="shared" si="10"/>
        <v>web</v>
      </c>
    </row>
    <row r="115" spans="1:21" x14ac:dyDescent="0.35">
      <c r="A115">
        <v>113</v>
      </c>
      <c r="B115" s="4" t="s">
        <v>276</v>
      </c>
      <c r="C115" s="3" t="s">
        <v>277</v>
      </c>
      <c r="D115" s="11">
        <v>3300</v>
      </c>
      <c r="E115" s="11">
        <v>12437</v>
      </c>
      <c r="F115" s="9">
        <f t="shared" si="6"/>
        <v>376.87878787878788</v>
      </c>
      <c r="G115" s="6" t="s">
        <v>20</v>
      </c>
      <c r="H115">
        <v>131</v>
      </c>
      <c r="I115" s="11">
        <f t="shared" si="11"/>
        <v>94.938931297709928</v>
      </c>
      <c r="J115" t="s">
        <v>21</v>
      </c>
      <c r="K115" t="s">
        <v>22</v>
      </c>
      <c r="L115" s="19">
        <f t="shared" si="7"/>
        <v>42990.208333333328</v>
      </c>
      <c r="M115" s="16">
        <f>(((N115/60)/60)/24)+DATE(1970,1,1)</f>
        <v>42990.208333333328</v>
      </c>
      <c r="N115">
        <v>1505192400</v>
      </c>
      <c r="O115" s="19">
        <f t="shared" si="8"/>
        <v>42997.208333333328</v>
      </c>
      <c r="P115">
        <v>1505797200</v>
      </c>
      <c r="Q115" t="b">
        <v>0</v>
      </c>
      <c r="R115" t="b">
        <v>0</v>
      </c>
      <c r="S115" t="s">
        <v>17</v>
      </c>
      <c r="T115" t="str">
        <f t="shared" si="9"/>
        <v>food</v>
      </c>
      <c r="U115" t="str">
        <f t="shared" si="10"/>
        <v>food trucks</v>
      </c>
    </row>
    <row r="116" spans="1:21" x14ac:dyDescent="0.35">
      <c r="A116">
        <v>114</v>
      </c>
      <c r="B116" s="4" t="s">
        <v>278</v>
      </c>
      <c r="C116" s="3" t="s">
        <v>279</v>
      </c>
      <c r="D116" s="11">
        <v>1900</v>
      </c>
      <c r="E116" s="11">
        <v>13816</v>
      </c>
      <c r="F116" s="9">
        <f t="shared" si="6"/>
        <v>727.15789473684208</v>
      </c>
      <c r="G116" s="6" t="s">
        <v>20</v>
      </c>
      <c r="H116">
        <v>126</v>
      </c>
      <c r="I116" s="11">
        <f t="shared" si="11"/>
        <v>109.65079365079364</v>
      </c>
      <c r="J116" t="s">
        <v>21</v>
      </c>
      <c r="K116" t="s">
        <v>22</v>
      </c>
      <c r="L116" s="19">
        <f t="shared" si="7"/>
        <v>43564.208333333328</v>
      </c>
      <c r="M116" s="16">
        <f>(((N116/60)/60)/24)+DATE(1970,1,1)</f>
        <v>43564.208333333328</v>
      </c>
      <c r="N116">
        <v>1554786000</v>
      </c>
      <c r="O116" s="19">
        <f t="shared" si="8"/>
        <v>43565.208333333328</v>
      </c>
      <c r="P116">
        <v>1554872400</v>
      </c>
      <c r="Q116" t="b">
        <v>0</v>
      </c>
      <c r="R116" t="b">
        <v>1</v>
      </c>
      <c r="S116" t="s">
        <v>65</v>
      </c>
      <c r="T116" t="str">
        <f t="shared" si="9"/>
        <v>technology</v>
      </c>
      <c r="U116" t="str">
        <f t="shared" si="10"/>
        <v>wearables</v>
      </c>
    </row>
    <row r="117" spans="1:21" x14ac:dyDescent="0.35">
      <c r="A117">
        <v>115</v>
      </c>
      <c r="B117" s="4" t="s">
        <v>280</v>
      </c>
      <c r="C117" s="3" t="s">
        <v>281</v>
      </c>
      <c r="D117" s="11">
        <v>166700</v>
      </c>
      <c r="E117" s="11">
        <v>145382</v>
      </c>
      <c r="F117" s="9">
        <f t="shared" si="6"/>
        <v>87.211757648470297</v>
      </c>
      <c r="G117" s="6" t="s">
        <v>14</v>
      </c>
      <c r="H117">
        <v>3304</v>
      </c>
      <c r="I117" s="11">
        <f t="shared" si="11"/>
        <v>44.001815980629537</v>
      </c>
      <c r="J117" t="s">
        <v>107</v>
      </c>
      <c r="K117" t="s">
        <v>108</v>
      </c>
      <c r="L117" s="19">
        <f t="shared" si="7"/>
        <v>43056.25</v>
      </c>
      <c r="M117" s="16">
        <f>(((N117/60)/60)/24)+DATE(1970,1,1)</f>
        <v>43056.25</v>
      </c>
      <c r="N117">
        <v>1510898400</v>
      </c>
      <c r="O117" s="19">
        <f t="shared" si="8"/>
        <v>43091.25</v>
      </c>
      <c r="P117">
        <v>1513922400</v>
      </c>
      <c r="Q117" t="b">
        <v>0</v>
      </c>
      <c r="R117" t="b">
        <v>0</v>
      </c>
      <c r="S117" t="s">
        <v>119</v>
      </c>
      <c r="T117" t="str">
        <f t="shared" si="9"/>
        <v>publishing</v>
      </c>
      <c r="U117" t="str">
        <f t="shared" si="10"/>
        <v>fiction</v>
      </c>
    </row>
    <row r="118" spans="1:21" ht="31" x14ac:dyDescent="0.35">
      <c r="A118">
        <v>116</v>
      </c>
      <c r="B118" s="4" t="s">
        <v>282</v>
      </c>
      <c r="C118" s="3" t="s">
        <v>283</v>
      </c>
      <c r="D118" s="11">
        <v>7200</v>
      </c>
      <c r="E118" s="11">
        <v>6336</v>
      </c>
      <c r="F118" s="9">
        <f t="shared" si="6"/>
        <v>88</v>
      </c>
      <c r="G118" s="6" t="s">
        <v>14</v>
      </c>
      <c r="H118">
        <v>73</v>
      </c>
      <c r="I118" s="11">
        <f t="shared" si="11"/>
        <v>86.794520547945211</v>
      </c>
      <c r="J118" t="s">
        <v>21</v>
      </c>
      <c r="K118" t="s">
        <v>22</v>
      </c>
      <c r="L118" s="19">
        <f t="shared" si="7"/>
        <v>42265.208333333328</v>
      </c>
      <c r="M118" s="16">
        <f>(((N118/60)/60)/24)+DATE(1970,1,1)</f>
        <v>42265.208333333328</v>
      </c>
      <c r="N118">
        <v>1442552400</v>
      </c>
      <c r="O118" s="19">
        <f t="shared" si="8"/>
        <v>42266.208333333328</v>
      </c>
      <c r="P118">
        <v>1442638800</v>
      </c>
      <c r="Q118" t="b">
        <v>0</v>
      </c>
      <c r="R118" t="b">
        <v>0</v>
      </c>
      <c r="S118" t="s">
        <v>33</v>
      </c>
      <c r="T118" t="str">
        <f t="shared" si="9"/>
        <v>theater</v>
      </c>
      <c r="U118" t="str">
        <f t="shared" si="10"/>
        <v>plays</v>
      </c>
    </row>
    <row r="119" spans="1:21" x14ac:dyDescent="0.35">
      <c r="A119">
        <v>117</v>
      </c>
      <c r="B119" s="4" t="s">
        <v>284</v>
      </c>
      <c r="C119" s="3" t="s">
        <v>285</v>
      </c>
      <c r="D119" s="11">
        <v>4900</v>
      </c>
      <c r="E119" s="11">
        <v>8523</v>
      </c>
      <c r="F119" s="9">
        <f t="shared" si="6"/>
        <v>173.9387755102041</v>
      </c>
      <c r="G119" s="6" t="s">
        <v>20</v>
      </c>
      <c r="H119">
        <v>275</v>
      </c>
      <c r="I119" s="11">
        <f t="shared" si="11"/>
        <v>30.992727272727272</v>
      </c>
      <c r="J119" t="s">
        <v>21</v>
      </c>
      <c r="K119" t="s">
        <v>22</v>
      </c>
      <c r="L119" s="19">
        <f t="shared" si="7"/>
        <v>40808.208333333336</v>
      </c>
      <c r="M119" s="16">
        <f>(((N119/60)/60)/24)+DATE(1970,1,1)</f>
        <v>40808.208333333336</v>
      </c>
      <c r="N119">
        <v>1316667600</v>
      </c>
      <c r="O119" s="19">
        <f t="shared" si="8"/>
        <v>40814.208333333336</v>
      </c>
      <c r="P119">
        <v>1317186000</v>
      </c>
      <c r="Q119" t="b">
        <v>0</v>
      </c>
      <c r="R119" t="b">
        <v>0</v>
      </c>
      <c r="S119" t="s">
        <v>269</v>
      </c>
      <c r="T119" t="str">
        <f t="shared" si="9"/>
        <v>film &amp; video</v>
      </c>
      <c r="U119" t="str">
        <f t="shared" si="10"/>
        <v>television</v>
      </c>
    </row>
    <row r="120" spans="1:21" x14ac:dyDescent="0.35">
      <c r="A120">
        <v>118</v>
      </c>
      <c r="B120" s="4" t="s">
        <v>286</v>
      </c>
      <c r="C120" s="3" t="s">
        <v>287</v>
      </c>
      <c r="D120" s="11">
        <v>5400</v>
      </c>
      <c r="E120" s="11">
        <v>6351</v>
      </c>
      <c r="F120" s="9">
        <f t="shared" si="6"/>
        <v>117.61111111111111</v>
      </c>
      <c r="G120" s="6" t="s">
        <v>20</v>
      </c>
      <c r="H120">
        <v>67</v>
      </c>
      <c r="I120" s="11">
        <f t="shared" si="11"/>
        <v>94.791044776119406</v>
      </c>
      <c r="J120" t="s">
        <v>21</v>
      </c>
      <c r="K120" t="s">
        <v>22</v>
      </c>
      <c r="L120" s="19">
        <f t="shared" si="7"/>
        <v>41665.25</v>
      </c>
      <c r="M120" s="16">
        <f>(((N120/60)/60)/24)+DATE(1970,1,1)</f>
        <v>41665.25</v>
      </c>
      <c r="N120">
        <v>1390716000</v>
      </c>
      <c r="O120" s="19">
        <f t="shared" si="8"/>
        <v>41671.25</v>
      </c>
      <c r="P120">
        <v>1391234400</v>
      </c>
      <c r="Q120" t="b">
        <v>0</v>
      </c>
      <c r="R120" t="b">
        <v>0</v>
      </c>
      <c r="S120" t="s">
        <v>122</v>
      </c>
      <c r="T120" t="str">
        <f t="shared" si="9"/>
        <v>photography</v>
      </c>
      <c r="U120" t="str">
        <f t="shared" si="10"/>
        <v>photography books</v>
      </c>
    </row>
    <row r="121" spans="1:21" ht="31" x14ac:dyDescent="0.35">
      <c r="A121">
        <v>119</v>
      </c>
      <c r="B121" s="4" t="s">
        <v>288</v>
      </c>
      <c r="C121" s="3" t="s">
        <v>289</v>
      </c>
      <c r="D121" s="11">
        <v>5000</v>
      </c>
      <c r="E121" s="11">
        <v>10748</v>
      </c>
      <c r="F121" s="9">
        <f t="shared" si="6"/>
        <v>214.96</v>
      </c>
      <c r="G121" s="6" t="s">
        <v>20</v>
      </c>
      <c r="H121">
        <v>154</v>
      </c>
      <c r="I121" s="11">
        <f t="shared" si="11"/>
        <v>69.79220779220779</v>
      </c>
      <c r="J121" t="s">
        <v>21</v>
      </c>
      <c r="K121" t="s">
        <v>22</v>
      </c>
      <c r="L121" s="19">
        <f t="shared" si="7"/>
        <v>41806.208333333336</v>
      </c>
      <c r="M121" s="16">
        <f>(((N121/60)/60)/24)+DATE(1970,1,1)</f>
        <v>41806.208333333336</v>
      </c>
      <c r="N121">
        <v>1402894800</v>
      </c>
      <c r="O121" s="19">
        <f t="shared" si="8"/>
        <v>41823.208333333336</v>
      </c>
      <c r="P121">
        <v>1404363600</v>
      </c>
      <c r="Q121" t="b">
        <v>0</v>
      </c>
      <c r="R121" t="b">
        <v>1</v>
      </c>
      <c r="S121" t="s">
        <v>42</v>
      </c>
      <c r="T121" t="str">
        <f t="shared" si="9"/>
        <v>film &amp; video</v>
      </c>
      <c r="U121" t="str">
        <f t="shared" si="10"/>
        <v>documentary</v>
      </c>
    </row>
    <row r="122" spans="1:21" x14ac:dyDescent="0.35">
      <c r="A122">
        <v>120</v>
      </c>
      <c r="B122" s="4" t="s">
        <v>290</v>
      </c>
      <c r="C122" s="3" t="s">
        <v>291</v>
      </c>
      <c r="D122" s="11">
        <v>75100</v>
      </c>
      <c r="E122" s="11">
        <v>112272</v>
      </c>
      <c r="F122" s="9">
        <f t="shared" si="6"/>
        <v>149.49667110519306</v>
      </c>
      <c r="G122" s="6" t="s">
        <v>20</v>
      </c>
      <c r="H122">
        <v>1782</v>
      </c>
      <c r="I122" s="11">
        <f t="shared" si="11"/>
        <v>63.003367003367003</v>
      </c>
      <c r="J122" t="s">
        <v>21</v>
      </c>
      <c r="K122" t="s">
        <v>22</v>
      </c>
      <c r="L122" s="19">
        <f t="shared" si="7"/>
        <v>42111.208333333328</v>
      </c>
      <c r="M122" s="16">
        <f>(((N122/60)/60)/24)+DATE(1970,1,1)</f>
        <v>42111.208333333328</v>
      </c>
      <c r="N122">
        <v>1429246800</v>
      </c>
      <c r="O122" s="19">
        <f t="shared" si="8"/>
        <v>42115.208333333328</v>
      </c>
      <c r="P122">
        <v>1429592400</v>
      </c>
      <c r="Q122" t="b">
        <v>0</v>
      </c>
      <c r="R122" t="b">
        <v>1</v>
      </c>
      <c r="S122" t="s">
        <v>292</v>
      </c>
      <c r="T122" t="str">
        <f t="shared" si="9"/>
        <v>games</v>
      </c>
      <c r="U122" t="str">
        <f t="shared" si="10"/>
        <v>mobile games</v>
      </c>
    </row>
    <row r="123" spans="1:21" x14ac:dyDescent="0.35">
      <c r="A123">
        <v>121</v>
      </c>
      <c r="B123" s="4" t="s">
        <v>293</v>
      </c>
      <c r="C123" s="3" t="s">
        <v>294</v>
      </c>
      <c r="D123" s="11">
        <v>45300</v>
      </c>
      <c r="E123" s="11">
        <v>99361</v>
      </c>
      <c r="F123" s="9">
        <f t="shared" si="6"/>
        <v>219.33995584988963</v>
      </c>
      <c r="G123" s="6" t="s">
        <v>20</v>
      </c>
      <c r="H123">
        <v>903</v>
      </c>
      <c r="I123" s="11">
        <f t="shared" si="11"/>
        <v>110.0343300110742</v>
      </c>
      <c r="J123" t="s">
        <v>21</v>
      </c>
      <c r="K123" t="s">
        <v>22</v>
      </c>
      <c r="L123" s="19">
        <f t="shared" si="7"/>
        <v>41917.208333333336</v>
      </c>
      <c r="M123" s="16">
        <f>(((N123/60)/60)/24)+DATE(1970,1,1)</f>
        <v>41917.208333333336</v>
      </c>
      <c r="N123">
        <v>1412485200</v>
      </c>
      <c r="O123" s="19">
        <f t="shared" si="8"/>
        <v>41930.208333333336</v>
      </c>
      <c r="P123">
        <v>1413608400</v>
      </c>
      <c r="Q123" t="b">
        <v>0</v>
      </c>
      <c r="R123" t="b">
        <v>0</v>
      </c>
      <c r="S123" t="s">
        <v>89</v>
      </c>
      <c r="T123" t="str">
        <f t="shared" si="9"/>
        <v>games</v>
      </c>
      <c r="U123" t="str">
        <f t="shared" si="10"/>
        <v>video games</v>
      </c>
    </row>
    <row r="124" spans="1:21" x14ac:dyDescent="0.35">
      <c r="A124">
        <v>122</v>
      </c>
      <c r="B124" s="4" t="s">
        <v>295</v>
      </c>
      <c r="C124" s="3" t="s">
        <v>296</v>
      </c>
      <c r="D124" s="11">
        <v>136800</v>
      </c>
      <c r="E124" s="11">
        <v>88055</v>
      </c>
      <c r="F124" s="9">
        <f t="shared" si="6"/>
        <v>64.367690058479525</v>
      </c>
      <c r="G124" s="6" t="s">
        <v>14</v>
      </c>
      <c r="H124">
        <v>3387</v>
      </c>
      <c r="I124" s="11">
        <f t="shared" si="11"/>
        <v>25.997933274284026</v>
      </c>
      <c r="J124" t="s">
        <v>21</v>
      </c>
      <c r="K124" t="s">
        <v>22</v>
      </c>
      <c r="L124" s="19">
        <f t="shared" si="7"/>
        <v>41970.25</v>
      </c>
      <c r="M124" s="16">
        <f>(((N124/60)/60)/24)+DATE(1970,1,1)</f>
        <v>41970.25</v>
      </c>
      <c r="N124">
        <v>1417068000</v>
      </c>
      <c r="O124" s="19">
        <f t="shared" si="8"/>
        <v>41997.25</v>
      </c>
      <c r="P124">
        <v>1419400800</v>
      </c>
      <c r="Q124" t="b">
        <v>0</v>
      </c>
      <c r="R124" t="b">
        <v>0</v>
      </c>
      <c r="S124" t="s">
        <v>119</v>
      </c>
      <c r="T124" t="str">
        <f t="shared" si="9"/>
        <v>publishing</v>
      </c>
      <c r="U124" t="str">
        <f t="shared" si="10"/>
        <v>fiction</v>
      </c>
    </row>
    <row r="125" spans="1:21" x14ac:dyDescent="0.35">
      <c r="A125">
        <v>123</v>
      </c>
      <c r="B125" s="4" t="s">
        <v>297</v>
      </c>
      <c r="C125" s="3" t="s">
        <v>298</v>
      </c>
      <c r="D125" s="11">
        <v>177700</v>
      </c>
      <c r="E125" s="11">
        <v>33092</v>
      </c>
      <c r="F125" s="9">
        <f t="shared" si="6"/>
        <v>18.622397298818232</v>
      </c>
      <c r="G125" s="6" t="s">
        <v>14</v>
      </c>
      <c r="H125">
        <v>662</v>
      </c>
      <c r="I125" s="11">
        <f t="shared" si="11"/>
        <v>49.987915407854985</v>
      </c>
      <c r="J125" t="s">
        <v>15</v>
      </c>
      <c r="K125" t="s">
        <v>16</v>
      </c>
      <c r="L125" s="19">
        <f t="shared" si="7"/>
        <v>42332.25</v>
      </c>
      <c r="M125" s="16">
        <f>(((N125/60)/60)/24)+DATE(1970,1,1)</f>
        <v>42332.25</v>
      </c>
      <c r="N125">
        <v>1448344800</v>
      </c>
      <c r="O125" s="19">
        <f t="shared" si="8"/>
        <v>42335.25</v>
      </c>
      <c r="P125">
        <v>1448604000</v>
      </c>
      <c r="Q125" t="b">
        <v>1</v>
      </c>
      <c r="R125" t="b">
        <v>0</v>
      </c>
      <c r="S125" t="s">
        <v>33</v>
      </c>
      <c r="T125" t="str">
        <f t="shared" si="9"/>
        <v>theater</v>
      </c>
      <c r="U125" t="str">
        <f t="shared" si="10"/>
        <v>plays</v>
      </c>
    </row>
    <row r="126" spans="1:21" x14ac:dyDescent="0.35">
      <c r="A126">
        <v>124</v>
      </c>
      <c r="B126" s="4" t="s">
        <v>299</v>
      </c>
      <c r="C126" s="3" t="s">
        <v>300</v>
      </c>
      <c r="D126" s="11">
        <v>2600</v>
      </c>
      <c r="E126" s="11">
        <v>9562</v>
      </c>
      <c r="F126" s="9">
        <f t="shared" si="6"/>
        <v>367.76923076923077</v>
      </c>
      <c r="G126" s="6" t="s">
        <v>20</v>
      </c>
      <c r="H126">
        <v>94</v>
      </c>
      <c r="I126" s="11">
        <f t="shared" si="11"/>
        <v>101.72340425531915</v>
      </c>
      <c r="J126" t="s">
        <v>107</v>
      </c>
      <c r="K126" t="s">
        <v>108</v>
      </c>
      <c r="L126" s="19">
        <f t="shared" si="7"/>
        <v>43598.208333333328</v>
      </c>
      <c r="M126" s="16">
        <f>(((N126/60)/60)/24)+DATE(1970,1,1)</f>
        <v>43598.208333333328</v>
      </c>
      <c r="N126">
        <v>1557723600</v>
      </c>
      <c r="O126" s="19">
        <f t="shared" si="8"/>
        <v>43651.208333333328</v>
      </c>
      <c r="P126">
        <v>1562302800</v>
      </c>
      <c r="Q126" t="b">
        <v>0</v>
      </c>
      <c r="R126" t="b">
        <v>0</v>
      </c>
      <c r="S126" t="s">
        <v>122</v>
      </c>
      <c r="T126" t="str">
        <f t="shared" si="9"/>
        <v>photography</v>
      </c>
      <c r="U126" t="str">
        <f t="shared" si="10"/>
        <v>photography books</v>
      </c>
    </row>
    <row r="127" spans="1:21" x14ac:dyDescent="0.35">
      <c r="A127">
        <v>125</v>
      </c>
      <c r="B127" s="4" t="s">
        <v>301</v>
      </c>
      <c r="C127" s="3" t="s">
        <v>302</v>
      </c>
      <c r="D127" s="11">
        <v>5300</v>
      </c>
      <c r="E127" s="11">
        <v>8475</v>
      </c>
      <c r="F127" s="9">
        <f t="shared" si="6"/>
        <v>159.90566037735849</v>
      </c>
      <c r="G127" s="6" t="s">
        <v>20</v>
      </c>
      <c r="H127">
        <v>180</v>
      </c>
      <c r="I127" s="11">
        <f t="shared" si="11"/>
        <v>47.083333333333336</v>
      </c>
      <c r="J127" t="s">
        <v>21</v>
      </c>
      <c r="K127" t="s">
        <v>22</v>
      </c>
      <c r="L127" s="19">
        <f t="shared" si="7"/>
        <v>43362.208333333328</v>
      </c>
      <c r="M127" s="16">
        <f>(((N127/60)/60)/24)+DATE(1970,1,1)</f>
        <v>43362.208333333328</v>
      </c>
      <c r="N127">
        <v>1537333200</v>
      </c>
      <c r="O127" s="19">
        <f t="shared" si="8"/>
        <v>43366.208333333328</v>
      </c>
      <c r="P127">
        <v>1537678800</v>
      </c>
      <c r="Q127" t="b">
        <v>0</v>
      </c>
      <c r="R127" t="b">
        <v>0</v>
      </c>
      <c r="S127" t="s">
        <v>33</v>
      </c>
      <c r="T127" t="str">
        <f t="shared" si="9"/>
        <v>theater</v>
      </c>
      <c r="U127" t="str">
        <f t="shared" si="10"/>
        <v>plays</v>
      </c>
    </row>
    <row r="128" spans="1:21" x14ac:dyDescent="0.35">
      <c r="A128">
        <v>126</v>
      </c>
      <c r="B128" s="4" t="s">
        <v>303</v>
      </c>
      <c r="C128" s="3" t="s">
        <v>304</v>
      </c>
      <c r="D128" s="11">
        <v>180200</v>
      </c>
      <c r="E128" s="11">
        <v>69617</v>
      </c>
      <c r="F128" s="9">
        <f t="shared" si="6"/>
        <v>38.633185349611544</v>
      </c>
      <c r="G128" s="6" t="s">
        <v>14</v>
      </c>
      <c r="H128">
        <v>774</v>
      </c>
      <c r="I128" s="11">
        <f t="shared" si="11"/>
        <v>89.944444444444443</v>
      </c>
      <c r="J128" t="s">
        <v>21</v>
      </c>
      <c r="K128" t="s">
        <v>22</v>
      </c>
      <c r="L128" s="19">
        <f t="shared" si="7"/>
        <v>42596.208333333328</v>
      </c>
      <c r="M128" s="16">
        <f>(((N128/60)/60)/24)+DATE(1970,1,1)</f>
        <v>42596.208333333328</v>
      </c>
      <c r="N128">
        <v>1471150800</v>
      </c>
      <c r="O128" s="19">
        <f t="shared" si="8"/>
        <v>42624.208333333328</v>
      </c>
      <c r="P128">
        <v>1473570000</v>
      </c>
      <c r="Q128" t="b">
        <v>0</v>
      </c>
      <c r="R128" t="b">
        <v>1</v>
      </c>
      <c r="S128" t="s">
        <v>33</v>
      </c>
      <c r="T128" t="str">
        <f t="shared" si="9"/>
        <v>theater</v>
      </c>
      <c r="U128" t="str">
        <f t="shared" si="10"/>
        <v>plays</v>
      </c>
    </row>
    <row r="129" spans="1:21" x14ac:dyDescent="0.35">
      <c r="A129">
        <v>127</v>
      </c>
      <c r="B129" s="4" t="s">
        <v>305</v>
      </c>
      <c r="C129" s="3" t="s">
        <v>306</v>
      </c>
      <c r="D129" s="11">
        <v>103200</v>
      </c>
      <c r="E129" s="11">
        <v>53067</v>
      </c>
      <c r="F129" s="9">
        <f t="shared" si="6"/>
        <v>51.42151162790698</v>
      </c>
      <c r="G129" s="6" t="s">
        <v>14</v>
      </c>
      <c r="H129">
        <v>672</v>
      </c>
      <c r="I129" s="11">
        <f t="shared" si="11"/>
        <v>78.96875</v>
      </c>
      <c r="J129" t="s">
        <v>15</v>
      </c>
      <c r="K129" t="s">
        <v>16</v>
      </c>
      <c r="L129" s="19">
        <f t="shared" si="7"/>
        <v>40310.208333333336</v>
      </c>
      <c r="M129" s="16">
        <f>(((N129/60)/60)/24)+DATE(1970,1,1)</f>
        <v>40310.208333333336</v>
      </c>
      <c r="N129">
        <v>1273640400</v>
      </c>
      <c r="O129" s="19">
        <f t="shared" si="8"/>
        <v>40313.208333333336</v>
      </c>
      <c r="P129">
        <v>1273899600</v>
      </c>
      <c r="Q129" t="b">
        <v>0</v>
      </c>
      <c r="R129" t="b">
        <v>0</v>
      </c>
      <c r="S129" t="s">
        <v>33</v>
      </c>
      <c r="T129" t="str">
        <f t="shared" si="9"/>
        <v>theater</v>
      </c>
      <c r="U129" t="str">
        <f t="shared" si="10"/>
        <v>plays</v>
      </c>
    </row>
    <row r="130" spans="1:21" x14ac:dyDescent="0.35">
      <c r="A130">
        <v>128</v>
      </c>
      <c r="B130" s="4" t="s">
        <v>307</v>
      </c>
      <c r="C130" s="3" t="s">
        <v>308</v>
      </c>
      <c r="D130" s="11">
        <v>70600</v>
      </c>
      <c r="E130" s="11">
        <v>42596</v>
      </c>
      <c r="F130" s="9">
        <f t="shared" si="6"/>
        <v>60.334277620396605</v>
      </c>
      <c r="G130" s="6" t="s">
        <v>74</v>
      </c>
      <c r="H130">
        <v>532</v>
      </c>
      <c r="I130" s="11">
        <f t="shared" si="11"/>
        <v>80.067669172932327</v>
      </c>
      <c r="J130" t="s">
        <v>21</v>
      </c>
      <c r="K130" t="s">
        <v>22</v>
      </c>
      <c r="L130" s="19">
        <f t="shared" si="7"/>
        <v>40417.208333333336</v>
      </c>
      <c r="M130" s="16">
        <f>(((N130/60)/60)/24)+DATE(1970,1,1)</f>
        <v>40417.208333333336</v>
      </c>
      <c r="N130">
        <v>1282885200</v>
      </c>
      <c r="O130" s="19">
        <f t="shared" si="8"/>
        <v>40430.208333333336</v>
      </c>
      <c r="P130">
        <v>1284008400</v>
      </c>
      <c r="Q130" t="b">
        <v>0</v>
      </c>
      <c r="R130" t="b">
        <v>0</v>
      </c>
      <c r="S130" t="s">
        <v>23</v>
      </c>
      <c r="T130" t="str">
        <f t="shared" si="9"/>
        <v>music</v>
      </c>
      <c r="U130" t="str">
        <f t="shared" si="10"/>
        <v>rock</v>
      </c>
    </row>
    <row r="131" spans="1:21" x14ac:dyDescent="0.35">
      <c r="A131">
        <v>129</v>
      </c>
      <c r="B131" s="4" t="s">
        <v>309</v>
      </c>
      <c r="C131" s="3" t="s">
        <v>310</v>
      </c>
      <c r="D131" s="11">
        <v>148500</v>
      </c>
      <c r="E131" s="11">
        <v>4756</v>
      </c>
      <c r="F131" s="9">
        <f t="shared" ref="F131:F194" si="12">E131/D131*100</f>
        <v>3.202693602693603</v>
      </c>
      <c r="G131" s="6" t="s">
        <v>74</v>
      </c>
      <c r="H131">
        <v>55</v>
      </c>
      <c r="I131" s="11">
        <f t="shared" si="11"/>
        <v>86.472727272727269</v>
      </c>
      <c r="J131" t="s">
        <v>26</v>
      </c>
      <c r="K131" t="s">
        <v>27</v>
      </c>
      <c r="L131" s="19">
        <f t="shared" ref="L131:L194" si="13">(((N131/60)/60)/24)+DATE(1970,1,1)</f>
        <v>42038.25</v>
      </c>
      <c r="M131" s="16">
        <f>(((N131/60)/60)/24)+DATE(1970,1,1)</f>
        <v>42038.25</v>
      </c>
      <c r="N131">
        <v>1422943200</v>
      </c>
      <c r="O131" s="19">
        <f t="shared" ref="O131:O194" si="14">(((P131/60)/60)/24)+DATE(1970,1,1)</f>
        <v>42063.25</v>
      </c>
      <c r="P131">
        <v>1425103200</v>
      </c>
      <c r="Q131" t="b">
        <v>0</v>
      </c>
      <c r="R131" t="b">
        <v>0</v>
      </c>
      <c r="S131" t="s">
        <v>17</v>
      </c>
      <c r="T131" t="str">
        <f t="shared" ref="T131:T194" si="15">LEFT(S131,FIND("~",SUBSTITUTE(S131,"/","~",LEN(S131)-LEN(SUBSTITUTE(S131,"/",""))))-1)</f>
        <v>food</v>
      </c>
      <c r="U131" t="str">
        <f t="shared" ref="U131:U194" si="16">RIGHT(S131,LEN(S131)-FIND("/",S131))</f>
        <v>food trucks</v>
      </c>
    </row>
    <row r="132" spans="1:21" x14ac:dyDescent="0.35">
      <c r="A132">
        <v>130</v>
      </c>
      <c r="B132" s="4" t="s">
        <v>311</v>
      </c>
      <c r="C132" s="3" t="s">
        <v>312</v>
      </c>
      <c r="D132" s="11">
        <v>9600</v>
      </c>
      <c r="E132" s="11">
        <v>14925</v>
      </c>
      <c r="F132" s="9">
        <f t="shared" si="12"/>
        <v>155.46875</v>
      </c>
      <c r="G132" s="6" t="s">
        <v>20</v>
      </c>
      <c r="H132">
        <v>533</v>
      </c>
      <c r="I132" s="11">
        <f t="shared" ref="I132:I195" si="17">E132/H132</f>
        <v>28.001876172607879</v>
      </c>
      <c r="J132" t="s">
        <v>36</v>
      </c>
      <c r="K132" t="s">
        <v>37</v>
      </c>
      <c r="L132" s="19">
        <f t="shared" si="13"/>
        <v>40842.208333333336</v>
      </c>
      <c r="M132" s="16">
        <f>(((N132/60)/60)/24)+DATE(1970,1,1)</f>
        <v>40842.208333333336</v>
      </c>
      <c r="N132">
        <v>1319605200</v>
      </c>
      <c r="O132" s="19">
        <f t="shared" si="14"/>
        <v>40858.25</v>
      </c>
      <c r="P132">
        <v>1320991200</v>
      </c>
      <c r="Q132" t="b">
        <v>0</v>
      </c>
      <c r="R132" t="b">
        <v>0</v>
      </c>
      <c r="S132" t="s">
        <v>53</v>
      </c>
      <c r="T132" t="str">
        <f t="shared" si="15"/>
        <v>film &amp; video</v>
      </c>
      <c r="U132" t="str">
        <f t="shared" si="16"/>
        <v>drama</v>
      </c>
    </row>
    <row r="133" spans="1:21" ht="31" x14ac:dyDescent="0.35">
      <c r="A133">
        <v>131</v>
      </c>
      <c r="B133" s="4" t="s">
        <v>313</v>
      </c>
      <c r="C133" s="3" t="s">
        <v>314</v>
      </c>
      <c r="D133" s="11">
        <v>164700</v>
      </c>
      <c r="E133" s="11">
        <v>166116</v>
      </c>
      <c r="F133" s="9">
        <f t="shared" si="12"/>
        <v>100.85974499089254</v>
      </c>
      <c r="G133" s="6" t="s">
        <v>20</v>
      </c>
      <c r="H133">
        <v>2443</v>
      </c>
      <c r="I133" s="11">
        <f t="shared" si="17"/>
        <v>67.996725337699544</v>
      </c>
      <c r="J133" t="s">
        <v>40</v>
      </c>
      <c r="K133" t="s">
        <v>41</v>
      </c>
      <c r="L133" s="19">
        <f t="shared" si="13"/>
        <v>41607.25</v>
      </c>
      <c r="M133" s="16">
        <f>(((N133/60)/60)/24)+DATE(1970,1,1)</f>
        <v>41607.25</v>
      </c>
      <c r="N133">
        <v>1385704800</v>
      </c>
      <c r="O133" s="19">
        <f t="shared" si="14"/>
        <v>41620.25</v>
      </c>
      <c r="P133">
        <v>1386828000</v>
      </c>
      <c r="Q133" t="b">
        <v>0</v>
      </c>
      <c r="R133" t="b">
        <v>0</v>
      </c>
      <c r="S133" t="s">
        <v>28</v>
      </c>
      <c r="T133" t="str">
        <f t="shared" si="15"/>
        <v>technology</v>
      </c>
      <c r="U133" t="str">
        <f t="shared" si="16"/>
        <v>web</v>
      </c>
    </row>
    <row r="134" spans="1:21" x14ac:dyDescent="0.35">
      <c r="A134">
        <v>132</v>
      </c>
      <c r="B134" s="4" t="s">
        <v>315</v>
      </c>
      <c r="C134" s="3" t="s">
        <v>316</v>
      </c>
      <c r="D134" s="11">
        <v>3300</v>
      </c>
      <c r="E134" s="11">
        <v>3834</v>
      </c>
      <c r="F134" s="9">
        <f t="shared" si="12"/>
        <v>116.18181818181819</v>
      </c>
      <c r="G134" s="6" t="s">
        <v>20</v>
      </c>
      <c r="H134">
        <v>89</v>
      </c>
      <c r="I134" s="11">
        <f t="shared" si="17"/>
        <v>43.078651685393261</v>
      </c>
      <c r="J134" t="s">
        <v>21</v>
      </c>
      <c r="K134" t="s">
        <v>22</v>
      </c>
      <c r="L134" s="19">
        <f t="shared" si="13"/>
        <v>43112.25</v>
      </c>
      <c r="M134" s="16">
        <f>(((N134/60)/60)/24)+DATE(1970,1,1)</f>
        <v>43112.25</v>
      </c>
      <c r="N134">
        <v>1515736800</v>
      </c>
      <c r="O134" s="19">
        <f t="shared" si="14"/>
        <v>43128.25</v>
      </c>
      <c r="P134">
        <v>1517119200</v>
      </c>
      <c r="Q134" t="b">
        <v>0</v>
      </c>
      <c r="R134" t="b">
        <v>1</v>
      </c>
      <c r="S134" t="s">
        <v>33</v>
      </c>
      <c r="T134" t="str">
        <f t="shared" si="15"/>
        <v>theater</v>
      </c>
      <c r="U134" t="str">
        <f t="shared" si="16"/>
        <v>plays</v>
      </c>
    </row>
    <row r="135" spans="1:21" x14ac:dyDescent="0.35">
      <c r="A135">
        <v>133</v>
      </c>
      <c r="B135" s="4" t="s">
        <v>317</v>
      </c>
      <c r="C135" s="3" t="s">
        <v>318</v>
      </c>
      <c r="D135" s="11">
        <v>4500</v>
      </c>
      <c r="E135" s="11">
        <v>13985</v>
      </c>
      <c r="F135" s="9">
        <f t="shared" si="12"/>
        <v>310.77777777777777</v>
      </c>
      <c r="G135" s="6" t="s">
        <v>20</v>
      </c>
      <c r="H135">
        <v>159</v>
      </c>
      <c r="I135" s="11">
        <f t="shared" si="17"/>
        <v>87.95597484276729</v>
      </c>
      <c r="J135" t="s">
        <v>21</v>
      </c>
      <c r="K135" t="s">
        <v>22</v>
      </c>
      <c r="L135" s="19">
        <f t="shared" si="13"/>
        <v>40767.208333333336</v>
      </c>
      <c r="M135" s="16">
        <f>(((N135/60)/60)/24)+DATE(1970,1,1)</f>
        <v>40767.208333333336</v>
      </c>
      <c r="N135">
        <v>1313125200</v>
      </c>
      <c r="O135" s="19">
        <f t="shared" si="14"/>
        <v>40789.208333333336</v>
      </c>
      <c r="P135">
        <v>1315026000</v>
      </c>
      <c r="Q135" t="b">
        <v>0</v>
      </c>
      <c r="R135" t="b">
        <v>0</v>
      </c>
      <c r="S135" t="s">
        <v>319</v>
      </c>
      <c r="T135" t="str">
        <f t="shared" si="15"/>
        <v>music</v>
      </c>
      <c r="U135" t="str">
        <f t="shared" si="16"/>
        <v>world music</v>
      </c>
    </row>
    <row r="136" spans="1:21" x14ac:dyDescent="0.35">
      <c r="A136">
        <v>134</v>
      </c>
      <c r="B136" s="4" t="s">
        <v>320</v>
      </c>
      <c r="C136" s="3" t="s">
        <v>321</v>
      </c>
      <c r="D136" s="11">
        <v>99500</v>
      </c>
      <c r="E136" s="11">
        <v>89288</v>
      </c>
      <c r="F136" s="9">
        <f t="shared" si="12"/>
        <v>89.73668341708543</v>
      </c>
      <c r="G136" s="6" t="s">
        <v>14</v>
      </c>
      <c r="H136">
        <v>940</v>
      </c>
      <c r="I136" s="11">
        <f t="shared" si="17"/>
        <v>94.987234042553197</v>
      </c>
      <c r="J136" t="s">
        <v>98</v>
      </c>
      <c r="K136" t="s">
        <v>99</v>
      </c>
      <c r="L136" s="19">
        <f t="shared" si="13"/>
        <v>40713.208333333336</v>
      </c>
      <c r="M136" s="16">
        <f>(((N136/60)/60)/24)+DATE(1970,1,1)</f>
        <v>40713.208333333336</v>
      </c>
      <c r="N136">
        <v>1308459600</v>
      </c>
      <c r="O136" s="19">
        <f t="shared" si="14"/>
        <v>40762.208333333336</v>
      </c>
      <c r="P136">
        <v>1312693200</v>
      </c>
      <c r="Q136" t="b">
        <v>0</v>
      </c>
      <c r="R136" t="b">
        <v>1</v>
      </c>
      <c r="S136" t="s">
        <v>42</v>
      </c>
      <c r="T136" t="str">
        <f t="shared" si="15"/>
        <v>film &amp; video</v>
      </c>
      <c r="U136" t="str">
        <f t="shared" si="16"/>
        <v>documentary</v>
      </c>
    </row>
    <row r="137" spans="1:21" x14ac:dyDescent="0.35">
      <c r="A137">
        <v>135</v>
      </c>
      <c r="B137" s="4" t="s">
        <v>322</v>
      </c>
      <c r="C137" s="3" t="s">
        <v>323</v>
      </c>
      <c r="D137" s="11">
        <v>7700</v>
      </c>
      <c r="E137" s="11">
        <v>5488</v>
      </c>
      <c r="F137" s="9">
        <f t="shared" si="12"/>
        <v>71.27272727272728</v>
      </c>
      <c r="G137" s="6" t="s">
        <v>14</v>
      </c>
      <c r="H137">
        <v>117</v>
      </c>
      <c r="I137" s="11">
        <f t="shared" si="17"/>
        <v>46.905982905982903</v>
      </c>
      <c r="J137" t="s">
        <v>21</v>
      </c>
      <c r="K137" t="s">
        <v>22</v>
      </c>
      <c r="L137" s="19">
        <f t="shared" si="13"/>
        <v>41340.25</v>
      </c>
      <c r="M137" s="16">
        <f>(((N137/60)/60)/24)+DATE(1970,1,1)</f>
        <v>41340.25</v>
      </c>
      <c r="N137">
        <v>1362636000</v>
      </c>
      <c r="O137" s="19">
        <f t="shared" si="14"/>
        <v>41345.208333333336</v>
      </c>
      <c r="P137">
        <v>1363064400</v>
      </c>
      <c r="Q137" t="b">
        <v>0</v>
      </c>
      <c r="R137" t="b">
        <v>1</v>
      </c>
      <c r="S137" t="s">
        <v>33</v>
      </c>
      <c r="T137" t="str">
        <f t="shared" si="15"/>
        <v>theater</v>
      </c>
      <c r="U137" t="str">
        <f t="shared" si="16"/>
        <v>plays</v>
      </c>
    </row>
    <row r="138" spans="1:21" x14ac:dyDescent="0.35">
      <c r="A138">
        <v>136</v>
      </c>
      <c r="B138" s="4" t="s">
        <v>324</v>
      </c>
      <c r="C138" s="3" t="s">
        <v>325</v>
      </c>
      <c r="D138" s="11">
        <v>82800</v>
      </c>
      <c r="E138" s="11">
        <v>2721</v>
      </c>
      <c r="F138" s="9">
        <f t="shared" si="12"/>
        <v>3.2862318840579712</v>
      </c>
      <c r="G138" s="6" t="s">
        <v>74</v>
      </c>
      <c r="H138">
        <v>58</v>
      </c>
      <c r="I138" s="11">
        <f t="shared" si="17"/>
        <v>46.913793103448278</v>
      </c>
      <c r="J138" t="s">
        <v>21</v>
      </c>
      <c r="K138" t="s">
        <v>22</v>
      </c>
      <c r="L138" s="19">
        <f t="shared" si="13"/>
        <v>41797.208333333336</v>
      </c>
      <c r="M138" s="16">
        <f>(((N138/60)/60)/24)+DATE(1970,1,1)</f>
        <v>41797.208333333336</v>
      </c>
      <c r="N138">
        <v>1402117200</v>
      </c>
      <c r="O138" s="19">
        <f t="shared" si="14"/>
        <v>41809.208333333336</v>
      </c>
      <c r="P138">
        <v>1403154000</v>
      </c>
      <c r="Q138" t="b">
        <v>0</v>
      </c>
      <c r="R138" t="b">
        <v>1</v>
      </c>
      <c r="S138" t="s">
        <v>53</v>
      </c>
      <c r="T138" t="str">
        <f t="shared" si="15"/>
        <v>film &amp; video</v>
      </c>
      <c r="U138" t="str">
        <f t="shared" si="16"/>
        <v>drama</v>
      </c>
    </row>
    <row r="139" spans="1:21" x14ac:dyDescent="0.35">
      <c r="A139">
        <v>137</v>
      </c>
      <c r="B139" s="4" t="s">
        <v>326</v>
      </c>
      <c r="C139" s="3" t="s">
        <v>327</v>
      </c>
      <c r="D139" s="11">
        <v>1800</v>
      </c>
      <c r="E139" s="11">
        <v>4712</v>
      </c>
      <c r="F139" s="9">
        <f t="shared" si="12"/>
        <v>261.77777777777777</v>
      </c>
      <c r="G139" s="6" t="s">
        <v>20</v>
      </c>
      <c r="H139">
        <v>50</v>
      </c>
      <c r="I139" s="11">
        <f t="shared" si="17"/>
        <v>94.24</v>
      </c>
      <c r="J139" t="s">
        <v>21</v>
      </c>
      <c r="K139" t="s">
        <v>22</v>
      </c>
      <c r="L139" s="19">
        <f t="shared" si="13"/>
        <v>40457.208333333336</v>
      </c>
      <c r="M139" s="16">
        <f>(((N139/60)/60)/24)+DATE(1970,1,1)</f>
        <v>40457.208333333336</v>
      </c>
      <c r="N139">
        <v>1286341200</v>
      </c>
      <c r="O139" s="19">
        <f t="shared" si="14"/>
        <v>40463.208333333336</v>
      </c>
      <c r="P139">
        <v>1286859600</v>
      </c>
      <c r="Q139" t="b">
        <v>0</v>
      </c>
      <c r="R139" t="b">
        <v>0</v>
      </c>
      <c r="S139" t="s">
        <v>68</v>
      </c>
      <c r="T139" t="str">
        <f t="shared" si="15"/>
        <v>publishing</v>
      </c>
      <c r="U139" t="str">
        <f t="shared" si="16"/>
        <v>nonfiction</v>
      </c>
    </row>
    <row r="140" spans="1:21" ht="31" x14ac:dyDescent="0.35">
      <c r="A140">
        <v>138</v>
      </c>
      <c r="B140" s="4" t="s">
        <v>328</v>
      </c>
      <c r="C140" s="3" t="s">
        <v>329</v>
      </c>
      <c r="D140" s="11">
        <v>9600</v>
      </c>
      <c r="E140" s="11">
        <v>9216</v>
      </c>
      <c r="F140" s="9">
        <f t="shared" si="12"/>
        <v>96</v>
      </c>
      <c r="G140" s="6" t="s">
        <v>14</v>
      </c>
      <c r="H140">
        <v>115</v>
      </c>
      <c r="I140" s="11">
        <f t="shared" si="17"/>
        <v>80.139130434782615</v>
      </c>
      <c r="J140" t="s">
        <v>21</v>
      </c>
      <c r="K140" t="s">
        <v>22</v>
      </c>
      <c r="L140" s="19">
        <f t="shared" si="13"/>
        <v>41180.208333333336</v>
      </c>
      <c r="M140" s="16">
        <f>(((N140/60)/60)/24)+DATE(1970,1,1)</f>
        <v>41180.208333333336</v>
      </c>
      <c r="N140">
        <v>1348808400</v>
      </c>
      <c r="O140" s="19">
        <f t="shared" si="14"/>
        <v>41186.208333333336</v>
      </c>
      <c r="P140">
        <v>1349326800</v>
      </c>
      <c r="Q140" t="b">
        <v>0</v>
      </c>
      <c r="R140" t="b">
        <v>0</v>
      </c>
      <c r="S140" t="s">
        <v>292</v>
      </c>
      <c r="T140" t="str">
        <f t="shared" si="15"/>
        <v>games</v>
      </c>
      <c r="U140" t="str">
        <f t="shared" si="16"/>
        <v>mobile games</v>
      </c>
    </row>
    <row r="141" spans="1:21" x14ac:dyDescent="0.35">
      <c r="A141">
        <v>139</v>
      </c>
      <c r="B141" s="4" t="s">
        <v>330</v>
      </c>
      <c r="C141" s="3" t="s">
        <v>331</v>
      </c>
      <c r="D141" s="11">
        <v>92100</v>
      </c>
      <c r="E141" s="11">
        <v>19246</v>
      </c>
      <c r="F141" s="9">
        <f t="shared" si="12"/>
        <v>20.896851248642779</v>
      </c>
      <c r="G141" s="6" t="s">
        <v>14</v>
      </c>
      <c r="H141">
        <v>326</v>
      </c>
      <c r="I141" s="11">
        <f t="shared" si="17"/>
        <v>59.036809815950917</v>
      </c>
      <c r="J141" t="s">
        <v>21</v>
      </c>
      <c r="K141" t="s">
        <v>22</v>
      </c>
      <c r="L141" s="19">
        <f t="shared" si="13"/>
        <v>42115.208333333328</v>
      </c>
      <c r="M141" s="16">
        <f>(((N141/60)/60)/24)+DATE(1970,1,1)</f>
        <v>42115.208333333328</v>
      </c>
      <c r="N141">
        <v>1429592400</v>
      </c>
      <c r="O141" s="19">
        <f t="shared" si="14"/>
        <v>42131.208333333328</v>
      </c>
      <c r="P141">
        <v>1430974800</v>
      </c>
      <c r="Q141" t="b">
        <v>0</v>
      </c>
      <c r="R141" t="b">
        <v>1</v>
      </c>
      <c r="S141" t="s">
        <v>65</v>
      </c>
      <c r="T141" t="str">
        <f t="shared" si="15"/>
        <v>technology</v>
      </c>
      <c r="U141" t="str">
        <f t="shared" si="16"/>
        <v>wearables</v>
      </c>
    </row>
    <row r="142" spans="1:21" ht="31" x14ac:dyDescent="0.35">
      <c r="A142">
        <v>140</v>
      </c>
      <c r="B142" s="4" t="s">
        <v>332</v>
      </c>
      <c r="C142" s="3" t="s">
        <v>333</v>
      </c>
      <c r="D142" s="11">
        <v>5500</v>
      </c>
      <c r="E142" s="11">
        <v>12274</v>
      </c>
      <c r="F142" s="9">
        <f t="shared" si="12"/>
        <v>223.16363636363636</v>
      </c>
      <c r="G142" s="6" t="s">
        <v>20</v>
      </c>
      <c r="H142">
        <v>186</v>
      </c>
      <c r="I142" s="11">
        <f t="shared" si="17"/>
        <v>65.989247311827953</v>
      </c>
      <c r="J142" t="s">
        <v>21</v>
      </c>
      <c r="K142" t="s">
        <v>22</v>
      </c>
      <c r="L142" s="19">
        <f t="shared" si="13"/>
        <v>43156.25</v>
      </c>
      <c r="M142" s="16">
        <f>(((N142/60)/60)/24)+DATE(1970,1,1)</f>
        <v>43156.25</v>
      </c>
      <c r="N142">
        <v>1519538400</v>
      </c>
      <c r="O142" s="19">
        <f t="shared" si="14"/>
        <v>43161.25</v>
      </c>
      <c r="P142">
        <v>1519970400</v>
      </c>
      <c r="Q142" t="b">
        <v>0</v>
      </c>
      <c r="R142" t="b">
        <v>0</v>
      </c>
      <c r="S142" t="s">
        <v>42</v>
      </c>
      <c r="T142" t="str">
        <f t="shared" si="15"/>
        <v>film &amp; video</v>
      </c>
      <c r="U142" t="str">
        <f t="shared" si="16"/>
        <v>documentary</v>
      </c>
    </row>
    <row r="143" spans="1:21" x14ac:dyDescent="0.35">
      <c r="A143">
        <v>141</v>
      </c>
      <c r="B143" s="4" t="s">
        <v>334</v>
      </c>
      <c r="C143" s="3" t="s">
        <v>335</v>
      </c>
      <c r="D143" s="11">
        <v>64300</v>
      </c>
      <c r="E143" s="11">
        <v>65323</v>
      </c>
      <c r="F143" s="9">
        <f t="shared" si="12"/>
        <v>101.59097978227061</v>
      </c>
      <c r="G143" s="6" t="s">
        <v>20</v>
      </c>
      <c r="H143">
        <v>1071</v>
      </c>
      <c r="I143" s="11">
        <f t="shared" si="17"/>
        <v>60.992530345471522</v>
      </c>
      <c r="J143" t="s">
        <v>21</v>
      </c>
      <c r="K143" t="s">
        <v>22</v>
      </c>
      <c r="L143" s="19">
        <f t="shared" si="13"/>
        <v>42167.208333333328</v>
      </c>
      <c r="M143" s="16">
        <f>(((N143/60)/60)/24)+DATE(1970,1,1)</f>
        <v>42167.208333333328</v>
      </c>
      <c r="N143">
        <v>1434085200</v>
      </c>
      <c r="O143" s="19">
        <f t="shared" si="14"/>
        <v>42173.208333333328</v>
      </c>
      <c r="P143">
        <v>1434603600</v>
      </c>
      <c r="Q143" t="b">
        <v>0</v>
      </c>
      <c r="R143" t="b">
        <v>0</v>
      </c>
      <c r="S143" t="s">
        <v>28</v>
      </c>
      <c r="T143" t="str">
        <f t="shared" si="15"/>
        <v>technology</v>
      </c>
      <c r="U143" t="str">
        <f t="shared" si="16"/>
        <v>web</v>
      </c>
    </row>
    <row r="144" spans="1:21" ht="31" x14ac:dyDescent="0.35">
      <c r="A144">
        <v>142</v>
      </c>
      <c r="B144" s="4" t="s">
        <v>336</v>
      </c>
      <c r="C144" s="3" t="s">
        <v>337</v>
      </c>
      <c r="D144" s="11">
        <v>5000</v>
      </c>
      <c r="E144" s="11">
        <v>11502</v>
      </c>
      <c r="F144" s="9">
        <f t="shared" si="12"/>
        <v>230.03999999999996</v>
      </c>
      <c r="G144" s="6" t="s">
        <v>20</v>
      </c>
      <c r="H144">
        <v>117</v>
      </c>
      <c r="I144" s="11">
        <f t="shared" si="17"/>
        <v>98.307692307692307</v>
      </c>
      <c r="J144" t="s">
        <v>21</v>
      </c>
      <c r="K144" t="s">
        <v>22</v>
      </c>
      <c r="L144" s="19">
        <f t="shared" si="13"/>
        <v>41005.208333333336</v>
      </c>
      <c r="M144" s="16">
        <f>(((N144/60)/60)/24)+DATE(1970,1,1)</f>
        <v>41005.208333333336</v>
      </c>
      <c r="N144">
        <v>1333688400</v>
      </c>
      <c r="O144" s="19">
        <f t="shared" si="14"/>
        <v>41046.208333333336</v>
      </c>
      <c r="P144">
        <v>1337230800</v>
      </c>
      <c r="Q144" t="b">
        <v>0</v>
      </c>
      <c r="R144" t="b">
        <v>0</v>
      </c>
      <c r="S144" t="s">
        <v>28</v>
      </c>
      <c r="T144" t="str">
        <f t="shared" si="15"/>
        <v>technology</v>
      </c>
      <c r="U144" t="str">
        <f t="shared" si="16"/>
        <v>web</v>
      </c>
    </row>
    <row r="145" spans="1:21" x14ac:dyDescent="0.35">
      <c r="A145">
        <v>143</v>
      </c>
      <c r="B145" s="4" t="s">
        <v>338</v>
      </c>
      <c r="C145" s="3" t="s">
        <v>339</v>
      </c>
      <c r="D145" s="11">
        <v>5400</v>
      </c>
      <c r="E145" s="11">
        <v>7322</v>
      </c>
      <c r="F145" s="9">
        <f t="shared" si="12"/>
        <v>135.59259259259261</v>
      </c>
      <c r="G145" s="6" t="s">
        <v>20</v>
      </c>
      <c r="H145">
        <v>70</v>
      </c>
      <c r="I145" s="11">
        <f t="shared" si="17"/>
        <v>104.6</v>
      </c>
      <c r="J145" t="s">
        <v>21</v>
      </c>
      <c r="K145" t="s">
        <v>22</v>
      </c>
      <c r="L145" s="19">
        <f t="shared" si="13"/>
        <v>40357.208333333336</v>
      </c>
      <c r="M145" s="16">
        <f>(((N145/60)/60)/24)+DATE(1970,1,1)</f>
        <v>40357.208333333336</v>
      </c>
      <c r="N145">
        <v>1277701200</v>
      </c>
      <c r="O145" s="19">
        <f t="shared" si="14"/>
        <v>40377.208333333336</v>
      </c>
      <c r="P145">
        <v>1279429200</v>
      </c>
      <c r="Q145" t="b">
        <v>0</v>
      </c>
      <c r="R145" t="b">
        <v>0</v>
      </c>
      <c r="S145" t="s">
        <v>60</v>
      </c>
      <c r="T145" t="str">
        <f t="shared" si="15"/>
        <v>music</v>
      </c>
      <c r="U145" t="str">
        <f t="shared" si="16"/>
        <v>indie rock</v>
      </c>
    </row>
    <row r="146" spans="1:21" x14ac:dyDescent="0.35">
      <c r="A146">
        <v>144</v>
      </c>
      <c r="B146" s="4" t="s">
        <v>340</v>
      </c>
      <c r="C146" s="3" t="s">
        <v>341</v>
      </c>
      <c r="D146" s="11">
        <v>9000</v>
      </c>
      <c r="E146" s="11">
        <v>11619</v>
      </c>
      <c r="F146" s="9">
        <f t="shared" si="12"/>
        <v>129.1</v>
      </c>
      <c r="G146" s="6" t="s">
        <v>20</v>
      </c>
      <c r="H146">
        <v>135</v>
      </c>
      <c r="I146" s="11">
        <f t="shared" si="17"/>
        <v>86.066666666666663</v>
      </c>
      <c r="J146" t="s">
        <v>21</v>
      </c>
      <c r="K146" t="s">
        <v>22</v>
      </c>
      <c r="L146" s="19">
        <f t="shared" si="13"/>
        <v>43633.208333333328</v>
      </c>
      <c r="M146" s="16">
        <f>(((N146/60)/60)/24)+DATE(1970,1,1)</f>
        <v>43633.208333333328</v>
      </c>
      <c r="N146">
        <v>1560747600</v>
      </c>
      <c r="O146" s="19">
        <f t="shared" si="14"/>
        <v>43641.208333333328</v>
      </c>
      <c r="P146">
        <v>1561438800</v>
      </c>
      <c r="Q146" t="b">
        <v>0</v>
      </c>
      <c r="R146" t="b">
        <v>0</v>
      </c>
      <c r="S146" t="s">
        <v>33</v>
      </c>
      <c r="T146" t="str">
        <f t="shared" si="15"/>
        <v>theater</v>
      </c>
      <c r="U146" t="str">
        <f t="shared" si="16"/>
        <v>plays</v>
      </c>
    </row>
    <row r="147" spans="1:21" x14ac:dyDescent="0.35">
      <c r="A147">
        <v>145</v>
      </c>
      <c r="B147" s="4" t="s">
        <v>342</v>
      </c>
      <c r="C147" s="3" t="s">
        <v>343</v>
      </c>
      <c r="D147" s="11">
        <v>25000</v>
      </c>
      <c r="E147" s="11">
        <v>59128</v>
      </c>
      <c r="F147" s="9">
        <f t="shared" si="12"/>
        <v>236.512</v>
      </c>
      <c r="G147" s="6" t="s">
        <v>20</v>
      </c>
      <c r="H147">
        <v>768</v>
      </c>
      <c r="I147" s="11">
        <f t="shared" si="17"/>
        <v>76.989583333333329</v>
      </c>
      <c r="J147" t="s">
        <v>98</v>
      </c>
      <c r="K147" t="s">
        <v>99</v>
      </c>
      <c r="L147" s="19">
        <f t="shared" si="13"/>
        <v>41889.208333333336</v>
      </c>
      <c r="M147" s="16">
        <f>(((N147/60)/60)/24)+DATE(1970,1,1)</f>
        <v>41889.208333333336</v>
      </c>
      <c r="N147">
        <v>1410066000</v>
      </c>
      <c r="O147" s="19">
        <f t="shared" si="14"/>
        <v>41894.208333333336</v>
      </c>
      <c r="P147">
        <v>1410498000</v>
      </c>
      <c r="Q147" t="b">
        <v>0</v>
      </c>
      <c r="R147" t="b">
        <v>0</v>
      </c>
      <c r="S147" t="s">
        <v>65</v>
      </c>
      <c r="T147" t="str">
        <f t="shared" si="15"/>
        <v>technology</v>
      </c>
      <c r="U147" t="str">
        <f t="shared" si="16"/>
        <v>wearables</v>
      </c>
    </row>
    <row r="148" spans="1:21" ht="31" x14ac:dyDescent="0.35">
      <c r="A148">
        <v>146</v>
      </c>
      <c r="B148" s="4" t="s">
        <v>344</v>
      </c>
      <c r="C148" s="3" t="s">
        <v>345</v>
      </c>
      <c r="D148" s="11">
        <v>8800</v>
      </c>
      <c r="E148" s="11">
        <v>1518</v>
      </c>
      <c r="F148" s="9">
        <f t="shared" si="12"/>
        <v>17.25</v>
      </c>
      <c r="G148" s="6" t="s">
        <v>74</v>
      </c>
      <c r="H148">
        <v>51</v>
      </c>
      <c r="I148" s="11">
        <f t="shared" si="17"/>
        <v>29.764705882352942</v>
      </c>
      <c r="J148" t="s">
        <v>21</v>
      </c>
      <c r="K148" t="s">
        <v>22</v>
      </c>
      <c r="L148" s="19">
        <f t="shared" si="13"/>
        <v>40855.25</v>
      </c>
      <c r="M148" s="16">
        <f>(((N148/60)/60)/24)+DATE(1970,1,1)</f>
        <v>40855.25</v>
      </c>
      <c r="N148">
        <v>1320732000</v>
      </c>
      <c r="O148" s="19">
        <f t="shared" si="14"/>
        <v>40875.25</v>
      </c>
      <c r="P148">
        <v>1322460000</v>
      </c>
      <c r="Q148" t="b">
        <v>0</v>
      </c>
      <c r="R148" t="b">
        <v>0</v>
      </c>
      <c r="S148" t="s">
        <v>33</v>
      </c>
      <c r="T148" t="str">
        <f t="shared" si="15"/>
        <v>theater</v>
      </c>
      <c r="U148" t="str">
        <f t="shared" si="16"/>
        <v>plays</v>
      </c>
    </row>
    <row r="149" spans="1:21" ht="31" x14ac:dyDescent="0.35">
      <c r="A149">
        <v>147</v>
      </c>
      <c r="B149" s="4" t="s">
        <v>346</v>
      </c>
      <c r="C149" s="3" t="s">
        <v>347</v>
      </c>
      <c r="D149" s="11">
        <v>8300</v>
      </c>
      <c r="E149" s="11">
        <v>9337</v>
      </c>
      <c r="F149" s="9">
        <f t="shared" si="12"/>
        <v>112.49397590361446</v>
      </c>
      <c r="G149" s="6" t="s">
        <v>20</v>
      </c>
      <c r="H149">
        <v>199</v>
      </c>
      <c r="I149" s="11">
        <f t="shared" si="17"/>
        <v>46.91959798994975</v>
      </c>
      <c r="J149" t="s">
        <v>21</v>
      </c>
      <c r="K149" t="s">
        <v>22</v>
      </c>
      <c r="L149" s="19">
        <f t="shared" si="13"/>
        <v>42534.208333333328</v>
      </c>
      <c r="M149" s="16">
        <f>(((N149/60)/60)/24)+DATE(1970,1,1)</f>
        <v>42534.208333333328</v>
      </c>
      <c r="N149">
        <v>1465794000</v>
      </c>
      <c r="O149" s="19">
        <f t="shared" si="14"/>
        <v>42540.208333333328</v>
      </c>
      <c r="P149">
        <v>1466312400</v>
      </c>
      <c r="Q149" t="b">
        <v>0</v>
      </c>
      <c r="R149" t="b">
        <v>1</v>
      </c>
      <c r="S149" t="s">
        <v>33</v>
      </c>
      <c r="T149" t="str">
        <f t="shared" si="15"/>
        <v>theater</v>
      </c>
      <c r="U149" t="str">
        <f t="shared" si="16"/>
        <v>plays</v>
      </c>
    </row>
    <row r="150" spans="1:21" x14ac:dyDescent="0.35">
      <c r="A150">
        <v>148</v>
      </c>
      <c r="B150" s="4" t="s">
        <v>348</v>
      </c>
      <c r="C150" s="3" t="s">
        <v>349</v>
      </c>
      <c r="D150" s="11">
        <v>9300</v>
      </c>
      <c r="E150" s="11">
        <v>11255</v>
      </c>
      <c r="F150" s="9">
        <f t="shared" si="12"/>
        <v>121.02150537634408</v>
      </c>
      <c r="G150" s="6" t="s">
        <v>20</v>
      </c>
      <c r="H150">
        <v>107</v>
      </c>
      <c r="I150" s="11">
        <f t="shared" si="17"/>
        <v>105.18691588785046</v>
      </c>
      <c r="J150" t="s">
        <v>21</v>
      </c>
      <c r="K150" t="s">
        <v>22</v>
      </c>
      <c r="L150" s="19">
        <f t="shared" si="13"/>
        <v>42941.208333333328</v>
      </c>
      <c r="M150" s="16">
        <f>(((N150/60)/60)/24)+DATE(1970,1,1)</f>
        <v>42941.208333333328</v>
      </c>
      <c r="N150">
        <v>1500958800</v>
      </c>
      <c r="O150" s="19">
        <f t="shared" si="14"/>
        <v>42950.208333333328</v>
      </c>
      <c r="P150">
        <v>1501736400</v>
      </c>
      <c r="Q150" t="b">
        <v>0</v>
      </c>
      <c r="R150" t="b">
        <v>0</v>
      </c>
      <c r="S150" t="s">
        <v>65</v>
      </c>
      <c r="T150" t="str">
        <f t="shared" si="15"/>
        <v>technology</v>
      </c>
      <c r="U150" t="str">
        <f t="shared" si="16"/>
        <v>wearables</v>
      </c>
    </row>
    <row r="151" spans="1:21" x14ac:dyDescent="0.35">
      <c r="A151">
        <v>149</v>
      </c>
      <c r="B151" s="4" t="s">
        <v>350</v>
      </c>
      <c r="C151" s="3" t="s">
        <v>351</v>
      </c>
      <c r="D151" s="11">
        <v>6200</v>
      </c>
      <c r="E151" s="11">
        <v>13632</v>
      </c>
      <c r="F151" s="9">
        <f t="shared" si="12"/>
        <v>219.87096774193549</v>
      </c>
      <c r="G151" s="6" t="s">
        <v>20</v>
      </c>
      <c r="H151">
        <v>195</v>
      </c>
      <c r="I151" s="11">
        <f t="shared" si="17"/>
        <v>69.907692307692301</v>
      </c>
      <c r="J151" t="s">
        <v>21</v>
      </c>
      <c r="K151" t="s">
        <v>22</v>
      </c>
      <c r="L151" s="19">
        <f t="shared" si="13"/>
        <v>41275.25</v>
      </c>
      <c r="M151" s="16">
        <f>(((N151/60)/60)/24)+DATE(1970,1,1)</f>
        <v>41275.25</v>
      </c>
      <c r="N151">
        <v>1357020000</v>
      </c>
      <c r="O151" s="19">
        <f t="shared" si="14"/>
        <v>41327.25</v>
      </c>
      <c r="P151">
        <v>1361512800</v>
      </c>
      <c r="Q151" t="b">
        <v>0</v>
      </c>
      <c r="R151" t="b">
        <v>0</v>
      </c>
      <c r="S151" t="s">
        <v>60</v>
      </c>
      <c r="T151" t="str">
        <f t="shared" si="15"/>
        <v>music</v>
      </c>
      <c r="U151" t="str">
        <f t="shared" si="16"/>
        <v>indie rock</v>
      </c>
    </row>
    <row r="152" spans="1:21" x14ac:dyDescent="0.35">
      <c r="A152">
        <v>150</v>
      </c>
      <c r="B152" s="4" t="s">
        <v>352</v>
      </c>
      <c r="C152" s="3" t="s">
        <v>353</v>
      </c>
      <c r="D152" s="11">
        <v>100</v>
      </c>
      <c r="E152" s="11">
        <v>1</v>
      </c>
      <c r="F152" s="9">
        <f t="shared" si="12"/>
        <v>1</v>
      </c>
      <c r="G152" s="6" t="s">
        <v>14</v>
      </c>
      <c r="H152">
        <v>1</v>
      </c>
      <c r="I152" s="11">
        <f t="shared" si="17"/>
        <v>1</v>
      </c>
      <c r="J152" t="s">
        <v>21</v>
      </c>
      <c r="K152" t="s">
        <v>22</v>
      </c>
      <c r="L152" s="19">
        <f t="shared" si="13"/>
        <v>43450.25</v>
      </c>
      <c r="M152" s="16">
        <f>(((N152/60)/60)/24)+DATE(1970,1,1)</f>
        <v>43450.25</v>
      </c>
      <c r="N152">
        <v>1544940000</v>
      </c>
      <c r="O152" s="19">
        <f t="shared" si="14"/>
        <v>43451.25</v>
      </c>
      <c r="P152">
        <v>1545026400</v>
      </c>
      <c r="Q152" t="b">
        <v>0</v>
      </c>
      <c r="R152" t="b">
        <v>0</v>
      </c>
      <c r="S152" t="s">
        <v>23</v>
      </c>
      <c r="T152" t="str">
        <f t="shared" si="15"/>
        <v>music</v>
      </c>
      <c r="U152" t="str">
        <f t="shared" si="16"/>
        <v>rock</v>
      </c>
    </row>
    <row r="153" spans="1:21" x14ac:dyDescent="0.35">
      <c r="A153">
        <v>151</v>
      </c>
      <c r="B153" s="4" t="s">
        <v>354</v>
      </c>
      <c r="C153" s="3" t="s">
        <v>355</v>
      </c>
      <c r="D153" s="11">
        <v>137200</v>
      </c>
      <c r="E153" s="11">
        <v>88037</v>
      </c>
      <c r="F153" s="9">
        <f t="shared" si="12"/>
        <v>64.166909620991248</v>
      </c>
      <c r="G153" s="6" t="s">
        <v>14</v>
      </c>
      <c r="H153">
        <v>1467</v>
      </c>
      <c r="I153" s="11">
        <f t="shared" si="17"/>
        <v>60.011588275391958</v>
      </c>
      <c r="J153" t="s">
        <v>21</v>
      </c>
      <c r="K153" t="s">
        <v>22</v>
      </c>
      <c r="L153" s="19">
        <f t="shared" si="13"/>
        <v>41799.208333333336</v>
      </c>
      <c r="M153" s="16">
        <f>(((N153/60)/60)/24)+DATE(1970,1,1)</f>
        <v>41799.208333333336</v>
      </c>
      <c r="N153">
        <v>1402290000</v>
      </c>
      <c r="O153" s="19">
        <f t="shared" si="14"/>
        <v>41850.208333333336</v>
      </c>
      <c r="P153">
        <v>1406696400</v>
      </c>
      <c r="Q153" t="b">
        <v>0</v>
      </c>
      <c r="R153" t="b">
        <v>0</v>
      </c>
      <c r="S153" t="s">
        <v>50</v>
      </c>
      <c r="T153" t="str">
        <f t="shared" si="15"/>
        <v>music</v>
      </c>
      <c r="U153" t="str">
        <f t="shared" si="16"/>
        <v>electric music</v>
      </c>
    </row>
    <row r="154" spans="1:21" x14ac:dyDescent="0.35">
      <c r="A154">
        <v>152</v>
      </c>
      <c r="B154" s="4" t="s">
        <v>356</v>
      </c>
      <c r="C154" s="3" t="s">
        <v>357</v>
      </c>
      <c r="D154" s="11">
        <v>41500</v>
      </c>
      <c r="E154" s="11">
        <v>175573</v>
      </c>
      <c r="F154" s="9">
        <f t="shared" si="12"/>
        <v>423.06746987951806</v>
      </c>
      <c r="G154" s="6" t="s">
        <v>20</v>
      </c>
      <c r="H154">
        <v>3376</v>
      </c>
      <c r="I154" s="11">
        <f t="shared" si="17"/>
        <v>52.006220379146917</v>
      </c>
      <c r="J154" t="s">
        <v>21</v>
      </c>
      <c r="K154" t="s">
        <v>22</v>
      </c>
      <c r="L154" s="19">
        <f t="shared" si="13"/>
        <v>42783.25</v>
      </c>
      <c r="M154" s="16">
        <f>(((N154/60)/60)/24)+DATE(1970,1,1)</f>
        <v>42783.25</v>
      </c>
      <c r="N154">
        <v>1487311200</v>
      </c>
      <c r="O154" s="19">
        <f t="shared" si="14"/>
        <v>42790.25</v>
      </c>
      <c r="P154">
        <v>1487916000</v>
      </c>
      <c r="Q154" t="b">
        <v>0</v>
      </c>
      <c r="R154" t="b">
        <v>0</v>
      </c>
      <c r="S154" t="s">
        <v>60</v>
      </c>
      <c r="T154" t="str">
        <f t="shared" si="15"/>
        <v>music</v>
      </c>
      <c r="U154" t="str">
        <f t="shared" si="16"/>
        <v>indie rock</v>
      </c>
    </row>
    <row r="155" spans="1:21" x14ac:dyDescent="0.35">
      <c r="A155">
        <v>153</v>
      </c>
      <c r="B155" s="4" t="s">
        <v>358</v>
      </c>
      <c r="C155" s="3" t="s">
        <v>359</v>
      </c>
      <c r="D155" s="11">
        <v>189400</v>
      </c>
      <c r="E155" s="11">
        <v>176112</v>
      </c>
      <c r="F155" s="9">
        <f t="shared" si="12"/>
        <v>92.984160506863773</v>
      </c>
      <c r="G155" s="6" t="s">
        <v>14</v>
      </c>
      <c r="H155">
        <v>5681</v>
      </c>
      <c r="I155" s="11">
        <f t="shared" si="17"/>
        <v>31.000176025347649</v>
      </c>
      <c r="J155" t="s">
        <v>21</v>
      </c>
      <c r="K155" t="s">
        <v>22</v>
      </c>
      <c r="L155" s="19">
        <f t="shared" si="13"/>
        <v>41201.208333333336</v>
      </c>
      <c r="M155" s="16">
        <f>(((N155/60)/60)/24)+DATE(1970,1,1)</f>
        <v>41201.208333333336</v>
      </c>
      <c r="N155">
        <v>1350622800</v>
      </c>
      <c r="O155" s="19">
        <f t="shared" si="14"/>
        <v>41207.208333333336</v>
      </c>
      <c r="P155">
        <v>1351141200</v>
      </c>
      <c r="Q155" t="b">
        <v>0</v>
      </c>
      <c r="R155" t="b">
        <v>0</v>
      </c>
      <c r="S155" t="s">
        <v>33</v>
      </c>
      <c r="T155" t="str">
        <f t="shared" si="15"/>
        <v>theater</v>
      </c>
      <c r="U155" t="str">
        <f t="shared" si="16"/>
        <v>plays</v>
      </c>
    </row>
    <row r="156" spans="1:21" x14ac:dyDescent="0.35">
      <c r="A156">
        <v>154</v>
      </c>
      <c r="B156" s="4" t="s">
        <v>360</v>
      </c>
      <c r="C156" s="3" t="s">
        <v>361</v>
      </c>
      <c r="D156" s="11">
        <v>171300</v>
      </c>
      <c r="E156" s="11">
        <v>100650</v>
      </c>
      <c r="F156" s="9">
        <f t="shared" si="12"/>
        <v>58.756567425569173</v>
      </c>
      <c r="G156" s="6" t="s">
        <v>14</v>
      </c>
      <c r="H156">
        <v>1059</v>
      </c>
      <c r="I156" s="11">
        <f t="shared" si="17"/>
        <v>95.042492917847028</v>
      </c>
      <c r="J156" t="s">
        <v>21</v>
      </c>
      <c r="K156" t="s">
        <v>22</v>
      </c>
      <c r="L156" s="19">
        <f t="shared" si="13"/>
        <v>42502.208333333328</v>
      </c>
      <c r="M156" s="16">
        <f>(((N156/60)/60)/24)+DATE(1970,1,1)</f>
        <v>42502.208333333328</v>
      </c>
      <c r="N156">
        <v>1463029200</v>
      </c>
      <c r="O156" s="19">
        <f t="shared" si="14"/>
        <v>42525.208333333328</v>
      </c>
      <c r="P156">
        <v>1465016400</v>
      </c>
      <c r="Q156" t="b">
        <v>0</v>
      </c>
      <c r="R156" t="b">
        <v>1</v>
      </c>
      <c r="S156" t="s">
        <v>60</v>
      </c>
      <c r="T156" t="str">
        <f t="shared" si="15"/>
        <v>music</v>
      </c>
      <c r="U156" t="str">
        <f t="shared" si="16"/>
        <v>indie rock</v>
      </c>
    </row>
    <row r="157" spans="1:21" x14ac:dyDescent="0.35">
      <c r="A157">
        <v>155</v>
      </c>
      <c r="B157" s="4" t="s">
        <v>362</v>
      </c>
      <c r="C157" s="3" t="s">
        <v>363</v>
      </c>
      <c r="D157" s="11">
        <v>139500</v>
      </c>
      <c r="E157" s="11">
        <v>90706</v>
      </c>
      <c r="F157" s="9">
        <f t="shared" si="12"/>
        <v>65.022222222222226</v>
      </c>
      <c r="G157" s="6" t="s">
        <v>14</v>
      </c>
      <c r="H157">
        <v>1194</v>
      </c>
      <c r="I157" s="11">
        <f t="shared" si="17"/>
        <v>75.968174204355108</v>
      </c>
      <c r="J157" t="s">
        <v>21</v>
      </c>
      <c r="K157" t="s">
        <v>22</v>
      </c>
      <c r="L157" s="19">
        <f t="shared" si="13"/>
        <v>40262.208333333336</v>
      </c>
      <c r="M157" s="16">
        <f>(((N157/60)/60)/24)+DATE(1970,1,1)</f>
        <v>40262.208333333336</v>
      </c>
      <c r="N157">
        <v>1269493200</v>
      </c>
      <c r="O157" s="19">
        <f t="shared" si="14"/>
        <v>40277.208333333336</v>
      </c>
      <c r="P157">
        <v>1270789200</v>
      </c>
      <c r="Q157" t="b">
        <v>0</v>
      </c>
      <c r="R157" t="b">
        <v>0</v>
      </c>
      <c r="S157" t="s">
        <v>33</v>
      </c>
      <c r="T157" t="str">
        <f t="shared" si="15"/>
        <v>theater</v>
      </c>
      <c r="U157" t="str">
        <f t="shared" si="16"/>
        <v>plays</v>
      </c>
    </row>
    <row r="158" spans="1:21" x14ac:dyDescent="0.35">
      <c r="A158">
        <v>156</v>
      </c>
      <c r="B158" s="4" t="s">
        <v>364</v>
      </c>
      <c r="C158" s="3" t="s">
        <v>365</v>
      </c>
      <c r="D158" s="11">
        <v>36400</v>
      </c>
      <c r="E158" s="11">
        <v>26914</v>
      </c>
      <c r="F158" s="9">
        <f t="shared" si="12"/>
        <v>73.939560439560438</v>
      </c>
      <c r="G158" s="6" t="s">
        <v>74</v>
      </c>
      <c r="H158">
        <v>379</v>
      </c>
      <c r="I158" s="11">
        <f t="shared" si="17"/>
        <v>71.013192612137203</v>
      </c>
      <c r="J158" t="s">
        <v>26</v>
      </c>
      <c r="K158" t="s">
        <v>27</v>
      </c>
      <c r="L158" s="19">
        <f t="shared" si="13"/>
        <v>43743.208333333328</v>
      </c>
      <c r="M158" s="16">
        <f>(((N158/60)/60)/24)+DATE(1970,1,1)</f>
        <v>43743.208333333328</v>
      </c>
      <c r="N158">
        <v>1570251600</v>
      </c>
      <c r="O158" s="19">
        <f t="shared" si="14"/>
        <v>43767.208333333328</v>
      </c>
      <c r="P158">
        <v>1572325200</v>
      </c>
      <c r="Q158" t="b">
        <v>0</v>
      </c>
      <c r="R158" t="b">
        <v>0</v>
      </c>
      <c r="S158" t="s">
        <v>23</v>
      </c>
      <c r="T158" t="str">
        <f t="shared" si="15"/>
        <v>music</v>
      </c>
      <c r="U158" t="str">
        <f t="shared" si="16"/>
        <v>rock</v>
      </c>
    </row>
    <row r="159" spans="1:21" x14ac:dyDescent="0.35">
      <c r="A159">
        <v>157</v>
      </c>
      <c r="B159" s="4" t="s">
        <v>366</v>
      </c>
      <c r="C159" s="3" t="s">
        <v>367</v>
      </c>
      <c r="D159" s="11">
        <v>4200</v>
      </c>
      <c r="E159" s="11">
        <v>2212</v>
      </c>
      <c r="F159" s="9">
        <f t="shared" si="12"/>
        <v>52.666666666666664</v>
      </c>
      <c r="G159" s="6" t="s">
        <v>14</v>
      </c>
      <c r="H159">
        <v>30</v>
      </c>
      <c r="I159" s="11">
        <f t="shared" si="17"/>
        <v>73.733333333333334</v>
      </c>
      <c r="J159" t="s">
        <v>26</v>
      </c>
      <c r="K159" t="s">
        <v>27</v>
      </c>
      <c r="L159" s="19">
        <f t="shared" si="13"/>
        <v>41638.25</v>
      </c>
      <c r="M159" s="16">
        <f>(((N159/60)/60)/24)+DATE(1970,1,1)</f>
        <v>41638.25</v>
      </c>
      <c r="N159">
        <v>1388383200</v>
      </c>
      <c r="O159" s="19">
        <f t="shared" si="14"/>
        <v>41650.25</v>
      </c>
      <c r="P159">
        <v>1389420000</v>
      </c>
      <c r="Q159" t="b">
        <v>0</v>
      </c>
      <c r="R159" t="b">
        <v>0</v>
      </c>
      <c r="S159" t="s">
        <v>122</v>
      </c>
      <c r="T159" t="str">
        <f t="shared" si="15"/>
        <v>photography</v>
      </c>
      <c r="U159" t="str">
        <f t="shared" si="16"/>
        <v>photography books</v>
      </c>
    </row>
    <row r="160" spans="1:21" x14ac:dyDescent="0.35">
      <c r="A160">
        <v>158</v>
      </c>
      <c r="B160" s="4" t="s">
        <v>368</v>
      </c>
      <c r="C160" s="3" t="s">
        <v>369</v>
      </c>
      <c r="D160" s="11">
        <v>2100</v>
      </c>
      <c r="E160" s="11">
        <v>4640</v>
      </c>
      <c r="F160" s="9">
        <f t="shared" si="12"/>
        <v>220.95238095238096</v>
      </c>
      <c r="G160" s="6" t="s">
        <v>20</v>
      </c>
      <c r="H160">
        <v>41</v>
      </c>
      <c r="I160" s="11">
        <f t="shared" si="17"/>
        <v>113.17073170731707</v>
      </c>
      <c r="J160" t="s">
        <v>21</v>
      </c>
      <c r="K160" t="s">
        <v>22</v>
      </c>
      <c r="L160" s="19">
        <f t="shared" si="13"/>
        <v>42346.25</v>
      </c>
      <c r="M160" s="16">
        <f>(((N160/60)/60)/24)+DATE(1970,1,1)</f>
        <v>42346.25</v>
      </c>
      <c r="N160">
        <v>1449554400</v>
      </c>
      <c r="O160" s="19">
        <f t="shared" si="14"/>
        <v>42347.25</v>
      </c>
      <c r="P160">
        <v>1449640800</v>
      </c>
      <c r="Q160" t="b">
        <v>0</v>
      </c>
      <c r="R160" t="b">
        <v>0</v>
      </c>
      <c r="S160" t="s">
        <v>23</v>
      </c>
      <c r="T160" t="str">
        <f t="shared" si="15"/>
        <v>music</v>
      </c>
      <c r="U160" t="str">
        <f t="shared" si="16"/>
        <v>rock</v>
      </c>
    </row>
    <row r="161" spans="1:21" x14ac:dyDescent="0.35">
      <c r="A161">
        <v>159</v>
      </c>
      <c r="B161" s="4" t="s">
        <v>370</v>
      </c>
      <c r="C161" s="3" t="s">
        <v>371</v>
      </c>
      <c r="D161" s="11">
        <v>191200</v>
      </c>
      <c r="E161" s="11">
        <v>191222</v>
      </c>
      <c r="F161" s="9">
        <f t="shared" si="12"/>
        <v>100.01150627615063</v>
      </c>
      <c r="G161" s="6" t="s">
        <v>20</v>
      </c>
      <c r="H161">
        <v>1821</v>
      </c>
      <c r="I161" s="11">
        <f t="shared" si="17"/>
        <v>105.00933552992861</v>
      </c>
      <c r="J161" t="s">
        <v>21</v>
      </c>
      <c r="K161" t="s">
        <v>22</v>
      </c>
      <c r="L161" s="19">
        <f t="shared" si="13"/>
        <v>43551.208333333328</v>
      </c>
      <c r="M161" s="16">
        <f>(((N161/60)/60)/24)+DATE(1970,1,1)</f>
        <v>43551.208333333328</v>
      </c>
      <c r="N161">
        <v>1553662800</v>
      </c>
      <c r="O161" s="19">
        <f t="shared" si="14"/>
        <v>43569.208333333328</v>
      </c>
      <c r="P161">
        <v>1555218000</v>
      </c>
      <c r="Q161" t="b">
        <v>0</v>
      </c>
      <c r="R161" t="b">
        <v>1</v>
      </c>
      <c r="S161" t="s">
        <v>33</v>
      </c>
      <c r="T161" t="str">
        <f t="shared" si="15"/>
        <v>theater</v>
      </c>
      <c r="U161" t="str">
        <f t="shared" si="16"/>
        <v>plays</v>
      </c>
    </row>
    <row r="162" spans="1:21" x14ac:dyDescent="0.35">
      <c r="A162">
        <v>160</v>
      </c>
      <c r="B162" s="4" t="s">
        <v>372</v>
      </c>
      <c r="C162" s="3" t="s">
        <v>373</v>
      </c>
      <c r="D162" s="11">
        <v>8000</v>
      </c>
      <c r="E162" s="11">
        <v>12985</v>
      </c>
      <c r="F162" s="9">
        <f t="shared" si="12"/>
        <v>162.3125</v>
      </c>
      <c r="G162" s="6" t="s">
        <v>20</v>
      </c>
      <c r="H162">
        <v>164</v>
      </c>
      <c r="I162" s="11">
        <f t="shared" si="17"/>
        <v>79.176829268292678</v>
      </c>
      <c r="J162" t="s">
        <v>21</v>
      </c>
      <c r="K162" t="s">
        <v>22</v>
      </c>
      <c r="L162" s="19">
        <f t="shared" si="13"/>
        <v>43582.208333333328</v>
      </c>
      <c r="M162" s="16">
        <f>(((N162/60)/60)/24)+DATE(1970,1,1)</f>
        <v>43582.208333333328</v>
      </c>
      <c r="N162">
        <v>1556341200</v>
      </c>
      <c r="O162" s="19">
        <f t="shared" si="14"/>
        <v>43598.208333333328</v>
      </c>
      <c r="P162">
        <v>1557723600</v>
      </c>
      <c r="Q162" t="b">
        <v>0</v>
      </c>
      <c r="R162" t="b">
        <v>0</v>
      </c>
      <c r="S162" t="s">
        <v>65</v>
      </c>
      <c r="T162" t="str">
        <f t="shared" si="15"/>
        <v>technology</v>
      </c>
      <c r="U162" t="str">
        <f t="shared" si="16"/>
        <v>wearables</v>
      </c>
    </row>
    <row r="163" spans="1:21" ht="31" x14ac:dyDescent="0.35">
      <c r="A163">
        <v>161</v>
      </c>
      <c r="B163" s="4" t="s">
        <v>374</v>
      </c>
      <c r="C163" s="3" t="s">
        <v>375</v>
      </c>
      <c r="D163" s="11">
        <v>5500</v>
      </c>
      <c r="E163" s="11">
        <v>4300</v>
      </c>
      <c r="F163" s="9">
        <f t="shared" si="12"/>
        <v>78.181818181818187</v>
      </c>
      <c r="G163" s="6" t="s">
        <v>14</v>
      </c>
      <c r="H163">
        <v>75</v>
      </c>
      <c r="I163" s="11">
        <f t="shared" si="17"/>
        <v>57.333333333333336</v>
      </c>
      <c r="J163" t="s">
        <v>21</v>
      </c>
      <c r="K163" t="s">
        <v>22</v>
      </c>
      <c r="L163" s="19">
        <f t="shared" si="13"/>
        <v>42270.208333333328</v>
      </c>
      <c r="M163" s="16">
        <f>(((N163/60)/60)/24)+DATE(1970,1,1)</f>
        <v>42270.208333333328</v>
      </c>
      <c r="N163">
        <v>1442984400</v>
      </c>
      <c r="O163" s="19">
        <f t="shared" si="14"/>
        <v>42276.208333333328</v>
      </c>
      <c r="P163">
        <v>1443502800</v>
      </c>
      <c r="Q163" t="b">
        <v>0</v>
      </c>
      <c r="R163" t="b">
        <v>1</v>
      </c>
      <c r="S163" t="s">
        <v>28</v>
      </c>
      <c r="T163" t="str">
        <f t="shared" si="15"/>
        <v>technology</v>
      </c>
      <c r="U163" t="str">
        <f t="shared" si="16"/>
        <v>web</v>
      </c>
    </row>
    <row r="164" spans="1:21" ht="31" x14ac:dyDescent="0.35">
      <c r="A164">
        <v>162</v>
      </c>
      <c r="B164" s="4" t="s">
        <v>376</v>
      </c>
      <c r="C164" s="3" t="s">
        <v>377</v>
      </c>
      <c r="D164" s="11">
        <v>6100</v>
      </c>
      <c r="E164" s="11">
        <v>9134</v>
      </c>
      <c r="F164" s="9">
        <f t="shared" si="12"/>
        <v>149.73770491803279</v>
      </c>
      <c r="G164" s="6" t="s">
        <v>20</v>
      </c>
      <c r="H164">
        <v>157</v>
      </c>
      <c r="I164" s="11">
        <f t="shared" si="17"/>
        <v>58.178343949044589</v>
      </c>
      <c r="J164" t="s">
        <v>98</v>
      </c>
      <c r="K164" t="s">
        <v>99</v>
      </c>
      <c r="L164" s="19">
        <f t="shared" si="13"/>
        <v>43442.25</v>
      </c>
      <c r="M164" s="16">
        <f>(((N164/60)/60)/24)+DATE(1970,1,1)</f>
        <v>43442.25</v>
      </c>
      <c r="N164">
        <v>1544248800</v>
      </c>
      <c r="O164" s="19">
        <f t="shared" si="14"/>
        <v>43472.25</v>
      </c>
      <c r="P164">
        <v>1546840800</v>
      </c>
      <c r="Q164" t="b">
        <v>0</v>
      </c>
      <c r="R164" t="b">
        <v>0</v>
      </c>
      <c r="S164" t="s">
        <v>23</v>
      </c>
      <c r="T164" t="str">
        <f t="shared" si="15"/>
        <v>music</v>
      </c>
      <c r="U164" t="str">
        <f t="shared" si="16"/>
        <v>rock</v>
      </c>
    </row>
    <row r="165" spans="1:21" x14ac:dyDescent="0.35">
      <c r="A165">
        <v>163</v>
      </c>
      <c r="B165" s="4" t="s">
        <v>378</v>
      </c>
      <c r="C165" s="3" t="s">
        <v>379</v>
      </c>
      <c r="D165" s="11">
        <v>3500</v>
      </c>
      <c r="E165" s="11">
        <v>8864</v>
      </c>
      <c r="F165" s="9">
        <f t="shared" si="12"/>
        <v>253.25714285714284</v>
      </c>
      <c r="G165" s="6" t="s">
        <v>20</v>
      </c>
      <c r="H165">
        <v>246</v>
      </c>
      <c r="I165" s="11">
        <f t="shared" si="17"/>
        <v>36.032520325203251</v>
      </c>
      <c r="J165" t="s">
        <v>21</v>
      </c>
      <c r="K165" t="s">
        <v>22</v>
      </c>
      <c r="L165" s="19">
        <f t="shared" si="13"/>
        <v>43028.208333333328</v>
      </c>
      <c r="M165" s="16">
        <f>(((N165/60)/60)/24)+DATE(1970,1,1)</f>
        <v>43028.208333333328</v>
      </c>
      <c r="N165">
        <v>1508475600</v>
      </c>
      <c r="O165" s="19">
        <f t="shared" si="14"/>
        <v>43077.25</v>
      </c>
      <c r="P165">
        <v>1512712800</v>
      </c>
      <c r="Q165" t="b">
        <v>0</v>
      </c>
      <c r="R165" t="b">
        <v>1</v>
      </c>
      <c r="S165" t="s">
        <v>122</v>
      </c>
      <c r="T165" t="str">
        <f t="shared" si="15"/>
        <v>photography</v>
      </c>
      <c r="U165" t="str">
        <f t="shared" si="16"/>
        <v>photography books</v>
      </c>
    </row>
    <row r="166" spans="1:21" x14ac:dyDescent="0.35">
      <c r="A166">
        <v>164</v>
      </c>
      <c r="B166" s="4" t="s">
        <v>380</v>
      </c>
      <c r="C166" s="3" t="s">
        <v>381</v>
      </c>
      <c r="D166" s="11">
        <v>150500</v>
      </c>
      <c r="E166" s="11">
        <v>150755</v>
      </c>
      <c r="F166" s="9">
        <f t="shared" si="12"/>
        <v>100.16943521594683</v>
      </c>
      <c r="G166" s="6" t="s">
        <v>20</v>
      </c>
      <c r="H166">
        <v>1396</v>
      </c>
      <c r="I166" s="11">
        <f t="shared" si="17"/>
        <v>107.99068767908309</v>
      </c>
      <c r="J166" t="s">
        <v>21</v>
      </c>
      <c r="K166" t="s">
        <v>22</v>
      </c>
      <c r="L166" s="19">
        <f t="shared" si="13"/>
        <v>43016.208333333328</v>
      </c>
      <c r="M166" s="16">
        <f>(((N166/60)/60)/24)+DATE(1970,1,1)</f>
        <v>43016.208333333328</v>
      </c>
      <c r="N166">
        <v>1507438800</v>
      </c>
      <c r="O166" s="19">
        <f t="shared" si="14"/>
        <v>43017.208333333328</v>
      </c>
      <c r="P166">
        <v>1507525200</v>
      </c>
      <c r="Q166" t="b">
        <v>0</v>
      </c>
      <c r="R166" t="b">
        <v>0</v>
      </c>
      <c r="S166" t="s">
        <v>33</v>
      </c>
      <c r="T166" t="str">
        <f t="shared" si="15"/>
        <v>theater</v>
      </c>
      <c r="U166" t="str">
        <f t="shared" si="16"/>
        <v>plays</v>
      </c>
    </row>
    <row r="167" spans="1:21" x14ac:dyDescent="0.35">
      <c r="A167">
        <v>165</v>
      </c>
      <c r="B167" s="4" t="s">
        <v>382</v>
      </c>
      <c r="C167" s="3" t="s">
        <v>383</v>
      </c>
      <c r="D167" s="11">
        <v>90400</v>
      </c>
      <c r="E167" s="11">
        <v>110279</v>
      </c>
      <c r="F167" s="9">
        <f t="shared" si="12"/>
        <v>121.99004424778761</v>
      </c>
      <c r="G167" s="6" t="s">
        <v>20</v>
      </c>
      <c r="H167">
        <v>2506</v>
      </c>
      <c r="I167" s="11">
        <f t="shared" si="17"/>
        <v>44.005985634477256</v>
      </c>
      <c r="J167" t="s">
        <v>21</v>
      </c>
      <c r="K167" t="s">
        <v>22</v>
      </c>
      <c r="L167" s="19">
        <f t="shared" si="13"/>
        <v>42948.208333333328</v>
      </c>
      <c r="M167" s="16">
        <f>(((N167/60)/60)/24)+DATE(1970,1,1)</f>
        <v>42948.208333333328</v>
      </c>
      <c r="N167">
        <v>1501563600</v>
      </c>
      <c r="O167" s="19">
        <f t="shared" si="14"/>
        <v>42980.208333333328</v>
      </c>
      <c r="P167">
        <v>1504328400</v>
      </c>
      <c r="Q167" t="b">
        <v>0</v>
      </c>
      <c r="R167" t="b">
        <v>0</v>
      </c>
      <c r="S167" t="s">
        <v>28</v>
      </c>
      <c r="T167" t="str">
        <f t="shared" si="15"/>
        <v>technology</v>
      </c>
      <c r="U167" t="str">
        <f t="shared" si="16"/>
        <v>web</v>
      </c>
    </row>
    <row r="168" spans="1:21" x14ac:dyDescent="0.35">
      <c r="A168">
        <v>166</v>
      </c>
      <c r="B168" s="4" t="s">
        <v>384</v>
      </c>
      <c r="C168" s="3" t="s">
        <v>385</v>
      </c>
      <c r="D168" s="11">
        <v>9800</v>
      </c>
      <c r="E168" s="11">
        <v>13439</v>
      </c>
      <c r="F168" s="9">
        <f t="shared" si="12"/>
        <v>137.13265306122449</v>
      </c>
      <c r="G168" s="6" t="s">
        <v>20</v>
      </c>
      <c r="H168">
        <v>244</v>
      </c>
      <c r="I168" s="11">
        <f t="shared" si="17"/>
        <v>55.077868852459019</v>
      </c>
      <c r="J168" t="s">
        <v>21</v>
      </c>
      <c r="K168" t="s">
        <v>22</v>
      </c>
      <c r="L168" s="19">
        <f t="shared" si="13"/>
        <v>40534.25</v>
      </c>
      <c r="M168" s="16">
        <f>(((N168/60)/60)/24)+DATE(1970,1,1)</f>
        <v>40534.25</v>
      </c>
      <c r="N168">
        <v>1292997600</v>
      </c>
      <c r="O168" s="19">
        <f t="shared" si="14"/>
        <v>40538.25</v>
      </c>
      <c r="P168">
        <v>1293343200</v>
      </c>
      <c r="Q168" t="b">
        <v>0</v>
      </c>
      <c r="R168" t="b">
        <v>0</v>
      </c>
      <c r="S168" t="s">
        <v>122</v>
      </c>
      <c r="T168" t="str">
        <f t="shared" si="15"/>
        <v>photography</v>
      </c>
      <c r="U168" t="str">
        <f t="shared" si="16"/>
        <v>photography books</v>
      </c>
    </row>
    <row r="169" spans="1:21" x14ac:dyDescent="0.35">
      <c r="A169">
        <v>167</v>
      </c>
      <c r="B169" s="4" t="s">
        <v>386</v>
      </c>
      <c r="C169" s="3" t="s">
        <v>387</v>
      </c>
      <c r="D169" s="11">
        <v>2600</v>
      </c>
      <c r="E169" s="11">
        <v>10804</v>
      </c>
      <c r="F169" s="9">
        <f t="shared" si="12"/>
        <v>415.53846153846149</v>
      </c>
      <c r="G169" s="6" t="s">
        <v>20</v>
      </c>
      <c r="H169">
        <v>146</v>
      </c>
      <c r="I169" s="11">
        <f t="shared" si="17"/>
        <v>74</v>
      </c>
      <c r="J169" t="s">
        <v>26</v>
      </c>
      <c r="K169" t="s">
        <v>27</v>
      </c>
      <c r="L169" s="19">
        <f t="shared" si="13"/>
        <v>41435.208333333336</v>
      </c>
      <c r="M169" s="16">
        <f>(((N169/60)/60)/24)+DATE(1970,1,1)</f>
        <v>41435.208333333336</v>
      </c>
      <c r="N169">
        <v>1370840400</v>
      </c>
      <c r="O169" s="19">
        <f t="shared" si="14"/>
        <v>41445.208333333336</v>
      </c>
      <c r="P169">
        <v>1371704400</v>
      </c>
      <c r="Q169" t="b">
        <v>0</v>
      </c>
      <c r="R169" t="b">
        <v>0</v>
      </c>
      <c r="S169" t="s">
        <v>33</v>
      </c>
      <c r="T169" t="str">
        <f t="shared" si="15"/>
        <v>theater</v>
      </c>
      <c r="U169" t="str">
        <f t="shared" si="16"/>
        <v>plays</v>
      </c>
    </row>
    <row r="170" spans="1:21" x14ac:dyDescent="0.35">
      <c r="A170">
        <v>168</v>
      </c>
      <c r="B170" s="4" t="s">
        <v>388</v>
      </c>
      <c r="C170" s="3" t="s">
        <v>389</v>
      </c>
      <c r="D170" s="11">
        <v>128100</v>
      </c>
      <c r="E170" s="11">
        <v>40107</v>
      </c>
      <c r="F170" s="9">
        <f t="shared" si="12"/>
        <v>31.30913348946136</v>
      </c>
      <c r="G170" s="6" t="s">
        <v>14</v>
      </c>
      <c r="H170">
        <v>955</v>
      </c>
      <c r="I170" s="11">
        <f t="shared" si="17"/>
        <v>41.996858638743454</v>
      </c>
      <c r="J170" t="s">
        <v>36</v>
      </c>
      <c r="K170" t="s">
        <v>37</v>
      </c>
      <c r="L170" s="19">
        <f t="shared" si="13"/>
        <v>43518.25</v>
      </c>
      <c r="M170" s="16">
        <f>(((N170/60)/60)/24)+DATE(1970,1,1)</f>
        <v>43518.25</v>
      </c>
      <c r="N170">
        <v>1550815200</v>
      </c>
      <c r="O170" s="19">
        <f t="shared" si="14"/>
        <v>43541.208333333328</v>
      </c>
      <c r="P170">
        <v>1552798800</v>
      </c>
      <c r="Q170" t="b">
        <v>0</v>
      </c>
      <c r="R170" t="b">
        <v>1</v>
      </c>
      <c r="S170" t="s">
        <v>60</v>
      </c>
      <c r="T170" t="str">
        <f t="shared" si="15"/>
        <v>music</v>
      </c>
      <c r="U170" t="str">
        <f t="shared" si="16"/>
        <v>indie rock</v>
      </c>
    </row>
    <row r="171" spans="1:21" x14ac:dyDescent="0.35">
      <c r="A171">
        <v>169</v>
      </c>
      <c r="B171" s="4" t="s">
        <v>390</v>
      </c>
      <c r="C171" s="3" t="s">
        <v>391</v>
      </c>
      <c r="D171" s="11">
        <v>23300</v>
      </c>
      <c r="E171" s="11">
        <v>98811</v>
      </c>
      <c r="F171" s="9">
        <f t="shared" si="12"/>
        <v>424.08154506437768</v>
      </c>
      <c r="G171" s="6" t="s">
        <v>20</v>
      </c>
      <c r="H171">
        <v>1267</v>
      </c>
      <c r="I171" s="11">
        <f t="shared" si="17"/>
        <v>77.988161010260455</v>
      </c>
      <c r="J171" t="s">
        <v>21</v>
      </c>
      <c r="K171" t="s">
        <v>22</v>
      </c>
      <c r="L171" s="19">
        <f t="shared" si="13"/>
        <v>41077.208333333336</v>
      </c>
      <c r="M171" s="16">
        <f>(((N171/60)/60)/24)+DATE(1970,1,1)</f>
        <v>41077.208333333336</v>
      </c>
      <c r="N171">
        <v>1339909200</v>
      </c>
      <c r="O171" s="19">
        <f t="shared" si="14"/>
        <v>41105.208333333336</v>
      </c>
      <c r="P171">
        <v>1342328400</v>
      </c>
      <c r="Q171" t="b">
        <v>0</v>
      </c>
      <c r="R171" t="b">
        <v>1</v>
      </c>
      <c r="S171" t="s">
        <v>100</v>
      </c>
      <c r="T171" t="str">
        <f t="shared" si="15"/>
        <v>film &amp; video</v>
      </c>
      <c r="U171" t="str">
        <f t="shared" si="16"/>
        <v>shorts</v>
      </c>
    </row>
    <row r="172" spans="1:21" x14ac:dyDescent="0.35">
      <c r="A172">
        <v>170</v>
      </c>
      <c r="B172" s="4" t="s">
        <v>392</v>
      </c>
      <c r="C172" s="3" t="s">
        <v>393</v>
      </c>
      <c r="D172" s="11">
        <v>188100</v>
      </c>
      <c r="E172" s="11">
        <v>5528</v>
      </c>
      <c r="F172" s="9">
        <f t="shared" si="12"/>
        <v>2.93886230728336</v>
      </c>
      <c r="G172" s="6" t="s">
        <v>14</v>
      </c>
      <c r="H172">
        <v>67</v>
      </c>
      <c r="I172" s="11">
        <f t="shared" si="17"/>
        <v>82.507462686567166</v>
      </c>
      <c r="J172" t="s">
        <v>21</v>
      </c>
      <c r="K172" t="s">
        <v>22</v>
      </c>
      <c r="L172" s="19">
        <f t="shared" si="13"/>
        <v>42950.208333333328</v>
      </c>
      <c r="M172" s="16">
        <f>(((N172/60)/60)/24)+DATE(1970,1,1)</f>
        <v>42950.208333333328</v>
      </c>
      <c r="N172">
        <v>1501736400</v>
      </c>
      <c r="O172" s="19">
        <f t="shared" si="14"/>
        <v>42957.208333333328</v>
      </c>
      <c r="P172">
        <v>1502341200</v>
      </c>
      <c r="Q172" t="b">
        <v>0</v>
      </c>
      <c r="R172" t="b">
        <v>0</v>
      </c>
      <c r="S172" t="s">
        <v>60</v>
      </c>
      <c r="T172" t="str">
        <f t="shared" si="15"/>
        <v>music</v>
      </c>
      <c r="U172" t="str">
        <f t="shared" si="16"/>
        <v>indie rock</v>
      </c>
    </row>
    <row r="173" spans="1:21" ht="31" x14ac:dyDescent="0.35">
      <c r="A173">
        <v>171</v>
      </c>
      <c r="B173" s="4" t="s">
        <v>394</v>
      </c>
      <c r="C173" s="3" t="s">
        <v>395</v>
      </c>
      <c r="D173" s="11">
        <v>4900</v>
      </c>
      <c r="E173" s="11">
        <v>521</v>
      </c>
      <c r="F173" s="9">
        <f t="shared" si="12"/>
        <v>10.63265306122449</v>
      </c>
      <c r="G173" s="6" t="s">
        <v>14</v>
      </c>
      <c r="H173">
        <v>5</v>
      </c>
      <c r="I173" s="11">
        <f t="shared" si="17"/>
        <v>104.2</v>
      </c>
      <c r="J173" t="s">
        <v>21</v>
      </c>
      <c r="K173" t="s">
        <v>22</v>
      </c>
      <c r="L173" s="19">
        <f t="shared" si="13"/>
        <v>41718.208333333336</v>
      </c>
      <c r="M173" s="16">
        <f>(((N173/60)/60)/24)+DATE(1970,1,1)</f>
        <v>41718.208333333336</v>
      </c>
      <c r="N173">
        <v>1395291600</v>
      </c>
      <c r="O173" s="19">
        <f t="shared" si="14"/>
        <v>41740.208333333336</v>
      </c>
      <c r="P173">
        <v>1397192400</v>
      </c>
      <c r="Q173" t="b">
        <v>0</v>
      </c>
      <c r="R173" t="b">
        <v>0</v>
      </c>
      <c r="S173" t="s">
        <v>206</v>
      </c>
      <c r="T173" t="str">
        <f t="shared" si="15"/>
        <v>publishing</v>
      </c>
      <c r="U173" t="str">
        <f t="shared" si="16"/>
        <v>translations</v>
      </c>
    </row>
    <row r="174" spans="1:21" x14ac:dyDescent="0.35">
      <c r="A174">
        <v>172</v>
      </c>
      <c r="B174" s="4" t="s">
        <v>396</v>
      </c>
      <c r="C174" s="3" t="s">
        <v>397</v>
      </c>
      <c r="D174" s="11">
        <v>800</v>
      </c>
      <c r="E174" s="11">
        <v>663</v>
      </c>
      <c r="F174" s="9">
        <f t="shared" si="12"/>
        <v>82.875</v>
      </c>
      <c r="G174" s="6" t="s">
        <v>14</v>
      </c>
      <c r="H174">
        <v>26</v>
      </c>
      <c r="I174" s="11">
        <f t="shared" si="17"/>
        <v>25.5</v>
      </c>
      <c r="J174" t="s">
        <v>21</v>
      </c>
      <c r="K174" t="s">
        <v>22</v>
      </c>
      <c r="L174" s="19">
        <f t="shared" si="13"/>
        <v>41839.208333333336</v>
      </c>
      <c r="M174" s="16">
        <f>(((N174/60)/60)/24)+DATE(1970,1,1)</f>
        <v>41839.208333333336</v>
      </c>
      <c r="N174">
        <v>1405746000</v>
      </c>
      <c r="O174" s="19">
        <f t="shared" si="14"/>
        <v>41854.208333333336</v>
      </c>
      <c r="P174">
        <v>1407042000</v>
      </c>
      <c r="Q174" t="b">
        <v>0</v>
      </c>
      <c r="R174" t="b">
        <v>1</v>
      </c>
      <c r="S174" t="s">
        <v>42</v>
      </c>
      <c r="T174" t="str">
        <f t="shared" si="15"/>
        <v>film &amp; video</v>
      </c>
      <c r="U174" t="str">
        <f t="shared" si="16"/>
        <v>documentary</v>
      </c>
    </row>
    <row r="175" spans="1:21" x14ac:dyDescent="0.35">
      <c r="A175">
        <v>173</v>
      </c>
      <c r="B175" s="4" t="s">
        <v>398</v>
      </c>
      <c r="C175" s="3" t="s">
        <v>399</v>
      </c>
      <c r="D175" s="11">
        <v>96700</v>
      </c>
      <c r="E175" s="11">
        <v>157635</v>
      </c>
      <c r="F175" s="9">
        <f t="shared" si="12"/>
        <v>163.01447776628748</v>
      </c>
      <c r="G175" s="6" t="s">
        <v>20</v>
      </c>
      <c r="H175">
        <v>1561</v>
      </c>
      <c r="I175" s="11">
        <f t="shared" si="17"/>
        <v>100.98334401024984</v>
      </c>
      <c r="J175" t="s">
        <v>21</v>
      </c>
      <c r="K175" t="s">
        <v>22</v>
      </c>
      <c r="L175" s="19">
        <f t="shared" si="13"/>
        <v>41412.208333333336</v>
      </c>
      <c r="M175" s="16">
        <f>(((N175/60)/60)/24)+DATE(1970,1,1)</f>
        <v>41412.208333333336</v>
      </c>
      <c r="N175">
        <v>1368853200</v>
      </c>
      <c r="O175" s="19">
        <f t="shared" si="14"/>
        <v>41418.208333333336</v>
      </c>
      <c r="P175">
        <v>1369371600</v>
      </c>
      <c r="Q175" t="b">
        <v>0</v>
      </c>
      <c r="R175" t="b">
        <v>0</v>
      </c>
      <c r="S175" t="s">
        <v>33</v>
      </c>
      <c r="T175" t="str">
        <f t="shared" si="15"/>
        <v>theater</v>
      </c>
      <c r="U175" t="str">
        <f t="shared" si="16"/>
        <v>plays</v>
      </c>
    </row>
    <row r="176" spans="1:21" x14ac:dyDescent="0.35">
      <c r="A176">
        <v>174</v>
      </c>
      <c r="B176" s="4" t="s">
        <v>400</v>
      </c>
      <c r="C176" s="3" t="s">
        <v>401</v>
      </c>
      <c r="D176" s="11">
        <v>600</v>
      </c>
      <c r="E176" s="11">
        <v>5368</v>
      </c>
      <c r="F176" s="9">
        <f t="shared" si="12"/>
        <v>894.66666666666674</v>
      </c>
      <c r="G176" s="6" t="s">
        <v>20</v>
      </c>
      <c r="H176">
        <v>48</v>
      </c>
      <c r="I176" s="11">
        <f t="shared" si="17"/>
        <v>111.83333333333333</v>
      </c>
      <c r="J176" t="s">
        <v>21</v>
      </c>
      <c r="K176" t="s">
        <v>22</v>
      </c>
      <c r="L176" s="19">
        <f t="shared" si="13"/>
        <v>42282.208333333328</v>
      </c>
      <c r="M176" s="16">
        <f>(((N176/60)/60)/24)+DATE(1970,1,1)</f>
        <v>42282.208333333328</v>
      </c>
      <c r="N176">
        <v>1444021200</v>
      </c>
      <c r="O176" s="19">
        <f t="shared" si="14"/>
        <v>42283.208333333328</v>
      </c>
      <c r="P176">
        <v>1444107600</v>
      </c>
      <c r="Q176" t="b">
        <v>0</v>
      </c>
      <c r="R176" t="b">
        <v>1</v>
      </c>
      <c r="S176" t="s">
        <v>65</v>
      </c>
      <c r="T176" t="str">
        <f t="shared" si="15"/>
        <v>technology</v>
      </c>
      <c r="U176" t="str">
        <f t="shared" si="16"/>
        <v>wearables</v>
      </c>
    </row>
    <row r="177" spans="1:21" x14ac:dyDescent="0.35">
      <c r="A177">
        <v>175</v>
      </c>
      <c r="B177" s="4" t="s">
        <v>402</v>
      </c>
      <c r="C177" s="3" t="s">
        <v>403</v>
      </c>
      <c r="D177" s="11">
        <v>181200</v>
      </c>
      <c r="E177" s="11">
        <v>47459</v>
      </c>
      <c r="F177" s="9">
        <f t="shared" si="12"/>
        <v>26.191501103752756</v>
      </c>
      <c r="G177" s="6" t="s">
        <v>14</v>
      </c>
      <c r="H177">
        <v>1130</v>
      </c>
      <c r="I177" s="11">
        <f t="shared" si="17"/>
        <v>41.999115044247787</v>
      </c>
      <c r="J177" t="s">
        <v>21</v>
      </c>
      <c r="K177" t="s">
        <v>22</v>
      </c>
      <c r="L177" s="19">
        <f t="shared" si="13"/>
        <v>42613.208333333328</v>
      </c>
      <c r="M177" s="16">
        <f>(((N177/60)/60)/24)+DATE(1970,1,1)</f>
        <v>42613.208333333328</v>
      </c>
      <c r="N177">
        <v>1472619600</v>
      </c>
      <c r="O177" s="19">
        <f t="shared" si="14"/>
        <v>42632.208333333328</v>
      </c>
      <c r="P177">
        <v>1474261200</v>
      </c>
      <c r="Q177" t="b">
        <v>0</v>
      </c>
      <c r="R177" t="b">
        <v>0</v>
      </c>
      <c r="S177" t="s">
        <v>33</v>
      </c>
      <c r="T177" t="str">
        <f t="shared" si="15"/>
        <v>theater</v>
      </c>
      <c r="U177" t="str">
        <f t="shared" si="16"/>
        <v>plays</v>
      </c>
    </row>
    <row r="178" spans="1:21" ht="31" x14ac:dyDescent="0.35">
      <c r="A178">
        <v>176</v>
      </c>
      <c r="B178" s="4" t="s">
        <v>404</v>
      </c>
      <c r="C178" s="3" t="s">
        <v>405</v>
      </c>
      <c r="D178" s="11">
        <v>115000</v>
      </c>
      <c r="E178" s="11">
        <v>86060</v>
      </c>
      <c r="F178" s="9">
        <f t="shared" si="12"/>
        <v>74.834782608695647</v>
      </c>
      <c r="G178" s="6" t="s">
        <v>14</v>
      </c>
      <c r="H178">
        <v>782</v>
      </c>
      <c r="I178" s="11">
        <f t="shared" si="17"/>
        <v>110.05115089514067</v>
      </c>
      <c r="J178" t="s">
        <v>21</v>
      </c>
      <c r="K178" t="s">
        <v>22</v>
      </c>
      <c r="L178" s="19">
        <f t="shared" si="13"/>
        <v>42616.208333333328</v>
      </c>
      <c r="M178" s="16">
        <f>(((N178/60)/60)/24)+DATE(1970,1,1)</f>
        <v>42616.208333333328</v>
      </c>
      <c r="N178">
        <v>1472878800</v>
      </c>
      <c r="O178" s="19">
        <f t="shared" si="14"/>
        <v>42625.208333333328</v>
      </c>
      <c r="P178">
        <v>1473656400</v>
      </c>
      <c r="Q178" t="b">
        <v>0</v>
      </c>
      <c r="R178" t="b">
        <v>0</v>
      </c>
      <c r="S178" t="s">
        <v>33</v>
      </c>
      <c r="T178" t="str">
        <f t="shared" si="15"/>
        <v>theater</v>
      </c>
      <c r="U178" t="str">
        <f t="shared" si="16"/>
        <v>plays</v>
      </c>
    </row>
    <row r="179" spans="1:21" x14ac:dyDescent="0.35">
      <c r="A179">
        <v>177</v>
      </c>
      <c r="B179" s="4" t="s">
        <v>406</v>
      </c>
      <c r="C179" s="3" t="s">
        <v>407</v>
      </c>
      <c r="D179" s="11">
        <v>38800</v>
      </c>
      <c r="E179" s="11">
        <v>161593</v>
      </c>
      <c r="F179" s="9">
        <f t="shared" si="12"/>
        <v>416.47680412371136</v>
      </c>
      <c r="G179" s="6" t="s">
        <v>20</v>
      </c>
      <c r="H179">
        <v>2739</v>
      </c>
      <c r="I179" s="11">
        <f t="shared" si="17"/>
        <v>58.997079225994888</v>
      </c>
      <c r="J179" t="s">
        <v>21</v>
      </c>
      <c r="K179" t="s">
        <v>22</v>
      </c>
      <c r="L179" s="19">
        <f t="shared" si="13"/>
        <v>40497.25</v>
      </c>
      <c r="M179" s="16">
        <f>(((N179/60)/60)/24)+DATE(1970,1,1)</f>
        <v>40497.25</v>
      </c>
      <c r="N179">
        <v>1289800800</v>
      </c>
      <c r="O179" s="19">
        <f t="shared" si="14"/>
        <v>40522.25</v>
      </c>
      <c r="P179">
        <v>1291960800</v>
      </c>
      <c r="Q179" t="b">
        <v>0</v>
      </c>
      <c r="R179" t="b">
        <v>0</v>
      </c>
      <c r="S179" t="s">
        <v>33</v>
      </c>
      <c r="T179" t="str">
        <f t="shared" si="15"/>
        <v>theater</v>
      </c>
      <c r="U179" t="str">
        <f t="shared" si="16"/>
        <v>plays</v>
      </c>
    </row>
    <row r="180" spans="1:21" x14ac:dyDescent="0.35">
      <c r="A180">
        <v>178</v>
      </c>
      <c r="B180" s="4" t="s">
        <v>408</v>
      </c>
      <c r="C180" s="3" t="s">
        <v>409</v>
      </c>
      <c r="D180" s="11">
        <v>7200</v>
      </c>
      <c r="E180" s="11">
        <v>6927</v>
      </c>
      <c r="F180" s="9">
        <f t="shared" si="12"/>
        <v>96.208333333333329</v>
      </c>
      <c r="G180" s="6" t="s">
        <v>14</v>
      </c>
      <c r="H180">
        <v>210</v>
      </c>
      <c r="I180" s="11">
        <f t="shared" si="17"/>
        <v>32.985714285714288</v>
      </c>
      <c r="J180" t="s">
        <v>21</v>
      </c>
      <c r="K180" t="s">
        <v>22</v>
      </c>
      <c r="L180" s="19">
        <f t="shared" si="13"/>
        <v>42999.208333333328</v>
      </c>
      <c r="M180" s="16">
        <f>(((N180/60)/60)/24)+DATE(1970,1,1)</f>
        <v>42999.208333333328</v>
      </c>
      <c r="N180">
        <v>1505970000</v>
      </c>
      <c r="O180" s="19">
        <f t="shared" si="14"/>
        <v>43008.208333333328</v>
      </c>
      <c r="P180">
        <v>1506747600</v>
      </c>
      <c r="Q180" t="b">
        <v>0</v>
      </c>
      <c r="R180" t="b">
        <v>0</v>
      </c>
      <c r="S180" t="s">
        <v>17</v>
      </c>
      <c r="T180" t="str">
        <f t="shared" si="15"/>
        <v>food</v>
      </c>
      <c r="U180" t="str">
        <f t="shared" si="16"/>
        <v>food trucks</v>
      </c>
    </row>
    <row r="181" spans="1:21" ht="31" x14ac:dyDescent="0.35">
      <c r="A181">
        <v>179</v>
      </c>
      <c r="B181" s="4" t="s">
        <v>410</v>
      </c>
      <c r="C181" s="3" t="s">
        <v>411</v>
      </c>
      <c r="D181" s="11">
        <v>44500</v>
      </c>
      <c r="E181" s="11">
        <v>159185</v>
      </c>
      <c r="F181" s="9">
        <f t="shared" si="12"/>
        <v>357.71910112359546</v>
      </c>
      <c r="G181" s="6" t="s">
        <v>20</v>
      </c>
      <c r="H181">
        <v>3537</v>
      </c>
      <c r="I181" s="11">
        <f t="shared" si="17"/>
        <v>45.005654509471306</v>
      </c>
      <c r="J181" t="s">
        <v>15</v>
      </c>
      <c r="K181" t="s">
        <v>16</v>
      </c>
      <c r="L181" s="19">
        <f t="shared" si="13"/>
        <v>41350.208333333336</v>
      </c>
      <c r="M181" s="16">
        <f>(((N181/60)/60)/24)+DATE(1970,1,1)</f>
        <v>41350.208333333336</v>
      </c>
      <c r="N181">
        <v>1363496400</v>
      </c>
      <c r="O181" s="19">
        <f t="shared" si="14"/>
        <v>41351.208333333336</v>
      </c>
      <c r="P181">
        <v>1363582800</v>
      </c>
      <c r="Q181" t="b">
        <v>0</v>
      </c>
      <c r="R181" t="b">
        <v>1</v>
      </c>
      <c r="S181" t="s">
        <v>33</v>
      </c>
      <c r="T181" t="str">
        <f t="shared" si="15"/>
        <v>theater</v>
      </c>
      <c r="U181" t="str">
        <f t="shared" si="16"/>
        <v>plays</v>
      </c>
    </row>
    <row r="182" spans="1:21" x14ac:dyDescent="0.35">
      <c r="A182">
        <v>180</v>
      </c>
      <c r="B182" s="4" t="s">
        <v>412</v>
      </c>
      <c r="C182" s="3" t="s">
        <v>413</v>
      </c>
      <c r="D182" s="11">
        <v>56000</v>
      </c>
      <c r="E182" s="11">
        <v>172736</v>
      </c>
      <c r="F182" s="9">
        <f t="shared" si="12"/>
        <v>308.45714285714286</v>
      </c>
      <c r="G182" s="6" t="s">
        <v>20</v>
      </c>
      <c r="H182">
        <v>2107</v>
      </c>
      <c r="I182" s="11">
        <f t="shared" si="17"/>
        <v>81.98196487897485</v>
      </c>
      <c r="J182" t="s">
        <v>26</v>
      </c>
      <c r="K182" t="s">
        <v>27</v>
      </c>
      <c r="L182" s="19">
        <f t="shared" si="13"/>
        <v>40259.208333333336</v>
      </c>
      <c r="M182" s="16">
        <f>(((N182/60)/60)/24)+DATE(1970,1,1)</f>
        <v>40259.208333333336</v>
      </c>
      <c r="N182">
        <v>1269234000</v>
      </c>
      <c r="O182" s="19">
        <f t="shared" si="14"/>
        <v>40264.208333333336</v>
      </c>
      <c r="P182">
        <v>1269666000</v>
      </c>
      <c r="Q182" t="b">
        <v>0</v>
      </c>
      <c r="R182" t="b">
        <v>0</v>
      </c>
      <c r="S182" t="s">
        <v>65</v>
      </c>
      <c r="T182" t="str">
        <f t="shared" si="15"/>
        <v>technology</v>
      </c>
      <c r="U182" t="str">
        <f t="shared" si="16"/>
        <v>wearables</v>
      </c>
    </row>
    <row r="183" spans="1:21" x14ac:dyDescent="0.35">
      <c r="A183">
        <v>181</v>
      </c>
      <c r="B183" s="4" t="s">
        <v>414</v>
      </c>
      <c r="C183" s="3" t="s">
        <v>415</v>
      </c>
      <c r="D183" s="11">
        <v>8600</v>
      </c>
      <c r="E183" s="11">
        <v>5315</v>
      </c>
      <c r="F183" s="9">
        <f t="shared" si="12"/>
        <v>61.802325581395344</v>
      </c>
      <c r="G183" s="6" t="s">
        <v>14</v>
      </c>
      <c r="H183">
        <v>136</v>
      </c>
      <c r="I183" s="11">
        <f t="shared" si="17"/>
        <v>39.080882352941174</v>
      </c>
      <c r="J183" t="s">
        <v>21</v>
      </c>
      <c r="K183" t="s">
        <v>22</v>
      </c>
      <c r="L183" s="19">
        <f t="shared" si="13"/>
        <v>43012.208333333328</v>
      </c>
      <c r="M183" s="16">
        <f>(((N183/60)/60)/24)+DATE(1970,1,1)</f>
        <v>43012.208333333328</v>
      </c>
      <c r="N183">
        <v>1507093200</v>
      </c>
      <c r="O183" s="19">
        <f t="shared" si="14"/>
        <v>43030.208333333328</v>
      </c>
      <c r="P183">
        <v>1508648400</v>
      </c>
      <c r="Q183" t="b">
        <v>0</v>
      </c>
      <c r="R183" t="b">
        <v>0</v>
      </c>
      <c r="S183" t="s">
        <v>28</v>
      </c>
      <c r="T183" t="str">
        <f t="shared" si="15"/>
        <v>technology</v>
      </c>
      <c r="U183" t="str">
        <f t="shared" si="16"/>
        <v>web</v>
      </c>
    </row>
    <row r="184" spans="1:21" ht="31" x14ac:dyDescent="0.35">
      <c r="A184">
        <v>182</v>
      </c>
      <c r="B184" s="4" t="s">
        <v>416</v>
      </c>
      <c r="C184" s="3" t="s">
        <v>417</v>
      </c>
      <c r="D184" s="11">
        <v>27100</v>
      </c>
      <c r="E184" s="11">
        <v>195750</v>
      </c>
      <c r="F184" s="9">
        <f t="shared" si="12"/>
        <v>722.32472324723244</v>
      </c>
      <c r="G184" s="6" t="s">
        <v>20</v>
      </c>
      <c r="H184">
        <v>3318</v>
      </c>
      <c r="I184" s="11">
        <f t="shared" si="17"/>
        <v>58.996383363471971</v>
      </c>
      <c r="J184" t="s">
        <v>36</v>
      </c>
      <c r="K184" t="s">
        <v>37</v>
      </c>
      <c r="L184" s="19">
        <f t="shared" si="13"/>
        <v>43631.208333333328</v>
      </c>
      <c r="M184" s="16">
        <f>(((N184/60)/60)/24)+DATE(1970,1,1)</f>
        <v>43631.208333333328</v>
      </c>
      <c r="N184">
        <v>1560574800</v>
      </c>
      <c r="O184" s="19">
        <f t="shared" si="14"/>
        <v>43647.208333333328</v>
      </c>
      <c r="P184">
        <v>1561957200</v>
      </c>
      <c r="Q184" t="b">
        <v>0</v>
      </c>
      <c r="R184" t="b">
        <v>0</v>
      </c>
      <c r="S184" t="s">
        <v>33</v>
      </c>
      <c r="T184" t="str">
        <f t="shared" si="15"/>
        <v>theater</v>
      </c>
      <c r="U184" t="str">
        <f t="shared" si="16"/>
        <v>plays</v>
      </c>
    </row>
    <row r="185" spans="1:21" ht="31" x14ac:dyDescent="0.35">
      <c r="A185">
        <v>183</v>
      </c>
      <c r="B185" s="4" t="s">
        <v>418</v>
      </c>
      <c r="C185" s="3" t="s">
        <v>419</v>
      </c>
      <c r="D185" s="11">
        <v>5100</v>
      </c>
      <c r="E185" s="11">
        <v>3525</v>
      </c>
      <c r="F185" s="9">
        <f t="shared" si="12"/>
        <v>69.117647058823522</v>
      </c>
      <c r="G185" s="6" t="s">
        <v>14</v>
      </c>
      <c r="H185">
        <v>86</v>
      </c>
      <c r="I185" s="11">
        <f t="shared" si="17"/>
        <v>40.988372093023258</v>
      </c>
      <c r="J185" t="s">
        <v>15</v>
      </c>
      <c r="K185" t="s">
        <v>16</v>
      </c>
      <c r="L185" s="19">
        <f t="shared" si="13"/>
        <v>40430.208333333336</v>
      </c>
      <c r="M185" s="16">
        <f>(((N185/60)/60)/24)+DATE(1970,1,1)</f>
        <v>40430.208333333336</v>
      </c>
      <c r="N185">
        <v>1284008400</v>
      </c>
      <c r="O185" s="19">
        <f t="shared" si="14"/>
        <v>40443.208333333336</v>
      </c>
      <c r="P185">
        <v>1285131600</v>
      </c>
      <c r="Q185" t="b">
        <v>0</v>
      </c>
      <c r="R185" t="b">
        <v>0</v>
      </c>
      <c r="S185" t="s">
        <v>23</v>
      </c>
      <c r="T185" t="str">
        <f t="shared" si="15"/>
        <v>music</v>
      </c>
      <c r="U185" t="str">
        <f t="shared" si="16"/>
        <v>rock</v>
      </c>
    </row>
    <row r="186" spans="1:21" x14ac:dyDescent="0.35">
      <c r="A186">
        <v>184</v>
      </c>
      <c r="B186" s="4" t="s">
        <v>420</v>
      </c>
      <c r="C186" s="3" t="s">
        <v>421</v>
      </c>
      <c r="D186" s="11">
        <v>3600</v>
      </c>
      <c r="E186" s="11">
        <v>10550</v>
      </c>
      <c r="F186" s="9">
        <f t="shared" si="12"/>
        <v>293.05555555555554</v>
      </c>
      <c r="G186" s="6" t="s">
        <v>20</v>
      </c>
      <c r="H186">
        <v>340</v>
      </c>
      <c r="I186" s="11">
        <f t="shared" si="17"/>
        <v>31.029411764705884</v>
      </c>
      <c r="J186" t="s">
        <v>21</v>
      </c>
      <c r="K186" t="s">
        <v>22</v>
      </c>
      <c r="L186" s="19">
        <f t="shared" si="13"/>
        <v>43588.208333333328</v>
      </c>
      <c r="M186" s="16">
        <f>(((N186/60)/60)/24)+DATE(1970,1,1)</f>
        <v>43588.208333333328</v>
      </c>
      <c r="N186">
        <v>1556859600</v>
      </c>
      <c r="O186" s="19">
        <f t="shared" si="14"/>
        <v>43589.208333333328</v>
      </c>
      <c r="P186">
        <v>1556946000</v>
      </c>
      <c r="Q186" t="b">
        <v>0</v>
      </c>
      <c r="R186" t="b">
        <v>0</v>
      </c>
      <c r="S186" t="s">
        <v>33</v>
      </c>
      <c r="T186" t="str">
        <f t="shared" si="15"/>
        <v>theater</v>
      </c>
      <c r="U186" t="str">
        <f t="shared" si="16"/>
        <v>plays</v>
      </c>
    </row>
    <row r="187" spans="1:21" x14ac:dyDescent="0.35">
      <c r="A187">
        <v>185</v>
      </c>
      <c r="B187" s="4" t="s">
        <v>422</v>
      </c>
      <c r="C187" s="3" t="s">
        <v>423</v>
      </c>
      <c r="D187" s="11">
        <v>1000</v>
      </c>
      <c r="E187" s="11">
        <v>718</v>
      </c>
      <c r="F187" s="9">
        <f t="shared" si="12"/>
        <v>71.8</v>
      </c>
      <c r="G187" s="6" t="s">
        <v>14</v>
      </c>
      <c r="H187">
        <v>19</v>
      </c>
      <c r="I187" s="11">
        <f t="shared" si="17"/>
        <v>37.789473684210527</v>
      </c>
      <c r="J187" t="s">
        <v>21</v>
      </c>
      <c r="K187" t="s">
        <v>22</v>
      </c>
      <c r="L187" s="19">
        <f t="shared" si="13"/>
        <v>43233.208333333328</v>
      </c>
      <c r="M187" s="16">
        <f>(((N187/60)/60)/24)+DATE(1970,1,1)</f>
        <v>43233.208333333328</v>
      </c>
      <c r="N187">
        <v>1526187600</v>
      </c>
      <c r="O187" s="19">
        <f t="shared" si="14"/>
        <v>43244.208333333328</v>
      </c>
      <c r="P187">
        <v>1527138000</v>
      </c>
      <c r="Q187" t="b">
        <v>0</v>
      </c>
      <c r="R187" t="b">
        <v>0</v>
      </c>
      <c r="S187" t="s">
        <v>269</v>
      </c>
      <c r="T187" t="str">
        <f t="shared" si="15"/>
        <v>film &amp; video</v>
      </c>
      <c r="U187" t="str">
        <f t="shared" si="16"/>
        <v>television</v>
      </c>
    </row>
    <row r="188" spans="1:21" x14ac:dyDescent="0.35">
      <c r="A188">
        <v>186</v>
      </c>
      <c r="B188" s="4" t="s">
        <v>424</v>
      </c>
      <c r="C188" s="3" t="s">
        <v>425</v>
      </c>
      <c r="D188" s="11">
        <v>88800</v>
      </c>
      <c r="E188" s="11">
        <v>28358</v>
      </c>
      <c r="F188" s="9">
        <f t="shared" si="12"/>
        <v>31.934684684684683</v>
      </c>
      <c r="G188" s="6" t="s">
        <v>14</v>
      </c>
      <c r="H188">
        <v>886</v>
      </c>
      <c r="I188" s="11">
        <f t="shared" si="17"/>
        <v>32.006772009029348</v>
      </c>
      <c r="J188" t="s">
        <v>21</v>
      </c>
      <c r="K188" t="s">
        <v>22</v>
      </c>
      <c r="L188" s="19">
        <f t="shared" si="13"/>
        <v>41782.208333333336</v>
      </c>
      <c r="M188" s="16">
        <f>(((N188/60)/60)/24)+DATE(1970,1,1)</f>
        <v>41782.208333333336</v>
      </c>
      <c r="N188">
        <v>1400821200</v>
      </c>
      <c r="O188" s="19">
        <f t="shared" si="14"/>
        <v>41797.208333333336</v>
      </c>
      <c r="P188">
        <v>1402117200</v>
      </c>
      <c r="Q188" t="b">
        <v>0</v>
      </c>
      <c r="R188" t="b">
        <v>0</v>
      </c>
      <c r="S188" t="s">
        <v>33</v>
      </c>
      <c r="T188" t="str">
        <f t="shared" si="15"/>
        <v>theater</v>
      </c>
      <c r="U188" t="str">
        <f t="shared" si="16"/>
        <v>plays</v>
      </c>
    </row>
    <row r="189" spans="1:21" x14ac:dyDescent="0.35">
      <c r="A189">
        <v>187</v>
      </c>
      <c r="B189" s="4" t="s">
        <v>426</v>
      </c>
      <c r="C189" s="3" t="s">
        <v>427</v>
      </c>
      <c r="D189" s="11">
        <v>60200</v>
      </c>
      <c r="E189" s="11">
        <v>138384</v>
      </c>
      <c r="F189" s="9">
        <f t="shared" si="12"/>
        <v>229.87375415282392</v>
      </c>
      <c r="G189" s="6" t="s">
        <v>20</v>
      </c>
      <c r="H189">
        <v>1442</v>
      </c>
      <c r="I189" s="11">
        <f t="shared" si="17"/>
        <v>95.966712898751737</v>
      </c>
      <c r="J189" t="s">
        <v>15</v>
      </c>
      <c r="K189" t="s">
        <v>16</v>
      </c>
      <c r="L189" s="19">
        <f t="shared" si="13"/>
        <v>41328.25</v>
      </c>
      <c r="M189" s="16">
        <f>(((N189/60)/60)/24)+DATE(1970,1,1)</f>
        <v>41328.25</v>
      </c>
      <c r="N189">
        <v>1361599200</v>
      </c>
      <c r="O189" s="19">
        <f t="shared" si="14"/>
        <v>41356.208333333336</v>
      </c>
      <c r="P189">
        <v>1364014800</v>
      </c>
      <c r="Q189" t="b">
        <v>0</v>
      </c>
      <c r="R189" t="b">
        <v>1</v>
      </c>
      <c r="S189" t="s">
        <v>100</v>
      </c>
      <c r="T189" t="str">
        <f t="shared" si="15"/>
        <v>film &amp; video</v>
      </c>
      <c r="U189" t="str">
        <f t="shared" si="16"/>
        <v>shorts</v>
      </c>
    </row>
    <row r="190" spans="1:21" x14ac:dyDescent="0.35">
      <c r="A190">
        <v>188</v>
      </c>
      <c r="B190" s="4" t="s">
        <v>428</v>
      </c>
      <c r="C190" s="3" t="s">
        <v>429</v>
      </c>
      <c r="D190" s="11">
        <v>8200</v>
      </c>
      <c r="E190" s="11">
        <v>2625</v>
      </c>
      <c r="F190" s="9">
        <f t="shared" si="12"/>
        <v>32.012195121951223</v>
      </c>
      <c r="G190" s="6" t="s">
        <v>14</v>
      </c>
      <c r="H190">
        <v>35</v>
      </c>
      <c r="I190" s="11">
        <f t="shared" si="17"/>
        <v>75</v>
      </c>
      <c r="J190" t="s">
        <v>107</v>
      </c>
      <c r="K190" t="s">
        <v>108</v>
      </c>
      <c r="L190" s="19">
        <f t="shared" si="13"/>
        <v>41975.25</v>
      </c>
      <c r="M190" s="16">
        <f>(((N190/60)/60)/24)+DATE(1970,1,1)</f>
        <v>41975.25</v>
      </c>
      <c r="N190">
        <v>1417500000</v>
      </c>
      <c r="O190" s="19">
        <f t="shared" si="14"/>
        <v>41976.25</v>
      </c>
      <c r="P190">
        <v>1417586400</v>
      </c>
      <c r="Q190" t="b">
        <v>0</v>
      </c>
      <c r="R190" t="b">
        <v>0</v>
      </c>
      <c r="S190" t="s">
        <v>33</v>
      </c>
      <c r="T190" t="str">
        <f t="shared" si="15"/>
        <v>theater</v>
      </c>
      <c r="U190" t="str">
        <f t="shared" si="16"/>
        <v>plays</v>
      </c>
    </row>
    <row r="191" spans="1:21" x14ac:dyDescent="0.35">
      <c r="A191">
        <v>189</v>
      </c>
      <c r="B191" s="4" t="s">
        <v>430</v>
      </c>
      <c r="C191" s="3" t="s">
        <v>431</v>
      </c>
      <c r="D191" s="11">
        <v>191300</v>
      </c>
      <c r="E191" s="11">
        <v>45004</v>
      </c>
      <c r="F191" s="9">
        <f t="shared" si="12"/>
        <v>23.525352848928385</v>
      </c>
      <c r="G191" s="6" t="s">
        <v>74</v>
      </c>
      <c r="H191">
        <v>441</v>
      </c>
      <c r="I191" s="11">
        <f t="shared" si="17"/>
        <v>102.0498866213152</v>
      </c>
      <c r="J191" t="s">
        <v>21</v>
      </c>
      <c r="K191" t="s">
        <v>22</v>
      </c>
      <c r="L191" s="19">
        <f t="shared" si="13"/>
        <v>42433.25</v>
      </c>
      <c r="M191" s="16">
        <f>(((N191/60)/60)/24)+DATE(1970,1,1)</f>
        <v>42433.25</v>
      </c>
      <c r="N191">
        <v>1457071200</v>
      </c>
      <c r="O191" s="19">
        <f t="shared" si="14"/>
        <v>42433.25</v>
      </c>
      <c r="P191">
        <v>1457071200</v>
      </c>
      <c r="Q191" t="b">
        <v>0</v>
      </c>
      <c r="R191" t="b">
        <v>0</v>
      </c>
      <c r="S191" t="s">
        <v>33</v>
      </c>
      <c r="T191" t="str">
        <f t="shared" si="15"/>
        <v>theater</v>
      </c>
      <c r="U191" t="str">
        <f t="shared" si="16"/>
        <v>plays</v>
      </c>
    </row>
    <row r="192" spans="1:21" x14ac:dyDescent="0.35">
      <c r="A192">
        <v>190</v>
      </c>
      <c r="B192" s="4" t="s">
        <v>432</v>
      </c>
      <c r="C192" s="3" t="s">
        <v>433</v>
      </c>
      <c r="D192" s="11">
        <v>3700</v>
      </c>
      <c r="E192" s="11">
        <v>2538</v>
      </c>
      <c r="F192" s="9">
        <f t="shared" si="12"/>
        <v>68.594594594594597</v>
      </c>
      <c r="G192" s="6" t="s">
        <v>14</v>
      </c>
      <c r="H192">
        <v>24</v>
      </c>
      <c r="I192" s="11">
        <f t="shared" si="17"/>
        <v>105.75</v>
      </c>
      <c r="J192" t="s">
        <v>21</v>
      </c>
      <c r="K192" t="s">
        <v>22</v>
      </c>
      <c r="L192" s="19">
        <f t="shared" si="13"/>
        <v>41429.208333333336</v>
      </c>
      <c r="M192" s="16">
        <f>(((N192/60)/60)/24)+DATE(1970,1,1)</f>
        <v>41429.208333333336</v>
      </c>
      <c r="N192">
        <v>1370322000</v>
      </c>
      <c r="O192" s="19">
        <f t="shared" si="14"/>
        <v>41430.208333333336</v>
      </c>
      <c r="P192">
        <v>1370408400</v>
      </c>
      <c r="Q192" t="b">
        <v>0</v>
      </c>
      <c r="R192" t="b">
        <v>1</v>
      </c>
      <c r="S192" t="s">
        <v>33</v>
      </c>
      <c r="T192" t="str">
        <f t="shared" si="15"/>
        <v>theater</v>
      </c>
      <c r="U192" t="str">
        <f t="shared" si="16"/>
        <v>plays</v>
      </c>
    </row>
    <row r="193" spans="1:21" x14ac:dyDescent="0.35">
      <c r="A193">
        <v>191</v>
      </c>
      <c r="B193" s="4" t="s">
        <v>434</v>
      </c>
      <c r="C193" s="3" t="s">
        <v>435</v>
      </c>
      <c r="D193" s="11">
        <v>8400</v>
      </c>
      <c r="E193" s="11">
        <v>3188</v>
      </c>
      <c r="F193" s="9">
        <f t="shared" si="12"/>
        <v>37.952380952380956</v>
      </c>
      <c r="G193" s="6" t="s">
        <v>14</v>
      </c>
      <c r="H193">
        <v>86</v>
      </c>
      <c r="I193" s="11">
        <f t="shared" si="17"/>
        <v>37.069767441860463</v>
      </c>
      <c r="J193" t="s">
        <v>107</v>
      </c>
      <c r="K193" t="s">
        <v>108</v>
      </c>
      <c r="L193" s="19">
        <f t="shared" si="13"/>
        <v>43536.208333333328</v>
      </c>
      <c r="M193" s="16">
        <f>(((N193/60)/60)/24)+DATE(1970,1,1)</f>
        <v>43536.208333333328</v>
      </c>
      <c r="N193">
        <v>1552366800</v>
      </c>
      <c r="O193" s="19">
        <f t="shared" si="14"/>
        <v>43539.208333333328</v>
      </c>
      <c r="P193">
        <v>1552626000</v>
      </c>
      <c r="Q193" t="b">
        <v>0</v>
      </c>
      <c r="R193" t="b">
        <v>0</v>
      </c>
      <c r="S193" t="s">
        <v>33</v>
      </c>
      <c r="T193" t="str">
        <f t="shared" si="15"/>
        <v>theater</v>
      </c>
      <c r="U193" t="str">
        <f t="shared" si="16"/>
        <v>plays</v>
      </c>
    </row>
    <row r="194" spans="1:21" x14ac:dyDescent="0.35">
      <c r="A194">
        <v>192</v>
      </c>
      <c r="B194" s="4" t="s">
        <v>436</v>
      </c>
      <c r="C194" s="3" t="s">
        <v>437</v>
      </c>
      <c r="D194" s="11">
        <v>42600</v>
      </c>
      <c r="E194" s="11">
        <v>8517</v>
      </c>
      <c r="F194" s="9">
        <f t="shared" si="12"/>
        <v>19.992957746478872</v>
      </c>
      <c r="G194" s="6" t="s">
        <v>14</v>
      </c>
      <c r="H194">
        <v>243</v>
      </c>
      <c r="I194" s="11">
        <f t="shared" si="17"/>
        <v>35.049382716049379</v>
      </c>
      <c r="J194" t="s">
        <v>21</v>
      </c>
      <c r="K194" t="s">
        <v>22</v>
      </c>
      <c r="L194" s="19">
        <f t="shared" si="13"/>
        <v>41817.208333333336</v>
      </c>
      <c r="M194" s="16">
        <f>(((N194/60)/60)/24)+DATE(1970,1,1)</f>
        <v>41817.208333333336</v>
      </c>
      <c r="N194">
        <v>1403845200</v>
      </c>
      <c r="O194" s="19">
        <f t="shared" si="14"/>
        <v>41821.208333333336</v>
      </c>
      <c r="P194">
        <v>1404190800</v>
      </c>
      <c r="Q194" t="b">
        <v>0</v>
      </c>
      <c r="R194" t="b">
        <v>0</v>
      </c>
      <c r="S194" t="s">
        <v>23</v>
      </c>
      <c r="T194" t="str">
        <f t="shared" si="15"/>
        <v>music</v>
      </c>
      <c r="U194" t="str">
        <f t="shared" si="16"/>
        <v>rock</v>
      </c>
    </row>
    <row r="195" spans="1:21" x14ac:dyDescent="0.35">
      <c r="A195">
        <v>193</v>
      </c>
      <c r="B195" s="4" t="s">
        <v>438</v>
      </c>
      <c r="C195" s="3" t="s">
        <v>439</v>
      </c>
      <c r="D195" s="11">
        <v>6600</v>
      </c>
      <c r="E195" s="11">
        <v>3012</v>
      </c>
      <c r="F195" s="9">
        <f t="shared" ref="F195:F258" si="18">E195/D195*100</f>
        <v>45.636363636363633</v>
      </c>
      <c r="G195" s="6" t="s">
        <v>14</v>
      </c>
      <c r="H195">
        <v>65</v>
      </c>
      <c r="I195" s="11">
        <f t="shared" si="17"/>
        <v>46.338461538461537</v>
      </c>
      <c r="J195" t="s">
        <v>21</v>
      </c>
      <c r="K195" t="s">
        <v>22</v>
      </c>
      <c r="L195" s="19">
        <f t="shared" ref="L195:L258" si="19">(((N195/60)/60)/24)+DATE(1970,1,1)</f>
        <v>43198.208333333328</v>
      </c>
      <c r="M195" s="16">
        <f>(((N195/60)/60)/24)+DATE(1970,1,1)</f>
        <v>43198.208333333328</v>
      </c>
      <c r="N195">
        <v>1523163600</v>
      </c>
      <c r="O195" s="19">
        <f t="shared" ref="O195:O258" si="20">(((P195/60)/60)/24)+DATE(1970,1,1)</f>
        <v>43202.208333333328</v>
      </c>
      <c r="P195">
        <v>1523509200</v>
      </c>
      <c r="Q195" t="b">
        <v>1</v>
      </c>
      <c r="R195" t="b">
        <v>0</v>
      </c>
      <c r="S195" t="s">
        <v>60</v>
      </c>
      <c r="T195" t="str">
        <f t="shared" ref="T195:T258" si="21">LEFT(S195,FIND("~",SUBSTITUTE(S195,"/","~",LEN(S195)-LEN(SUBSTITUTE(S195,"/",""))))-1)</f>
        <v>music</v>
      </c>
      <c r="U195" t="str">
        <f t="shared" ref="U195:U258" si="22">RIGHT(S195,LEN(S195)-FIND("/",S195))</f>
        <v>indie rock</v>
      </c>
    </row>
    <row r="196" spans="1:21" x14ac:dyDescent="0.35">
      <c r="A196">
        <v>194</v>
      </c>
      <c r="B196" s="4" t="s">
        <v>440</v>
      </c>
      <c r="C196" s="3" t="s">
        <v>441</v>
      </c>
      <c r="D196" s="11">
        <v>7100</v>
      </c>
      <c r="E196" s="11">
        <v>8716</v>
      </c>
      <c r="F196" s="9">
        <f t="shared" si="18"/>
        <v>122.7605633802817</v>
      </c>
      <c r="G196" s="6" t="s">
        <v>20</v>
      </c>
      <c r="H196">
        <v>126</v>
      </c>
      <c r="I196" s="11">
        <f t="shared" ref="I196:I259" si="23">E196/H196</f>
        <v>69.174603174603178</v>
      </c>
      <c r="J196" t="s">
        <v>21</v>
      </c>
      <c r="K196" t="s">
        <v>22</v>
      </c>
      <c r="L196" s="19">
        <f t="shared" si="19"/>
        <v>42261.208333333328</v>
      </c>
      <c r="M196" s="16">
        <f>(((N196/60)/60)/24)+DATE(1970,1,1)</f>
        <v>42261.208333333328</v>
      </c>
      <c r="N196">
        <v>1442206800</v>
      </c>
      <c r="O196" s="19">
        <f t="shared" si="20"/>
        <v>42277.208333333328</v>
      </c>
      <c r="P196">
        <v>1443589200</v>
      </c>
      <c r="Q196" t="b">
        <v>0</v>
      </c>
      <c r="R196" t="b">
        <v>0</v>
      </c>
      <c r="S196" t="s">
        <v>148</v>
      </c>
      <c r="T196" t="str">
        <f t="shared" si="21"/>
        <v>music</v>
      </c>
      <c r="U196" t="str">
        <f t="shared" si="22"/>
        <v>metal</v>
      </c>
    </row>
    <row r="197" spans="1:21" x14ac:dyDescent="0.35">
      <c r="A197">
        <v>195</v>
      </c>
      <c r="B197" s="4" t="s">
        <v>442</v>
      </c>
      <c r="C197" s="3" t="s">
        <v>443</v>
      </c>
      <c r="D197" s="11">
        <v>15800</v>
      </c>
      <c r="E197" s="11">
        <v>57157</v>
      </c>
      <c r="F197" s="9">
        <f t="shared" si="18"/>
        <v>361.75316455696202</v>
      </c>
      <c r="G197" s="6" t="s">
        <v>20</v>
      </c>
      <c r="H197">
        <v>524</v>
      </c>
      <c r="I197" s="11">
        <f t="shared" si="23"/>
        <v>109.07824427480917</v>
      </c>
      <c r="J197" t="s">
        <v>21</v>
      </c>
      <c r="K197" t="s">
        <v>22</v>
      </c>
      <c r="L197" s="19">
        <f t="shared" si="19"/>
        <v>43310.208333333328</v>
      </c>
      <c r="M197" s="16">
        <f>(((N197/60)/60)/24)+DATE(1970,1,1)</f>
        <v>43310.208333333328</v>
      </c>
      <c r="N197">
        <v>1532840400</v>
      </c>
      <c r="O197" s="19">
        <f t="shared" si="20"/>
        <v>43317.208333333328</v>
      </c>
      <c r="P197">
        <v>1533445200</v>
      </c>
      <c r="Q197" t="b">
        <v>0</v>
      </c>
      <c r="R197" t="b">
        <v>0</v>
      </c>
      <c r="S197" t="s">
        <v>50</v>
      </c>
      <c r="T197" t="str">
        <f t="shared" si="21"/>
        <v>music</v>
      </c>
      <c r="U197" t="str">
        <f t="shared" si="22"/>
        <v>electric music</v>
      </c>
    </row>
    <row r="198" spans="1:21" x14ac:dyDescent="0.35">
      <c r="A198">
        <v>196</v>
      </c>
      <c r="B198" s="4" t="s">
        <v>444</v>
      </c>
      <c r="C198" s="3" t="s">
        <v>445</v>
      </c>
      <c r="D198" s="11">
        <v>8200</v>
      </c>
      <c r="E198" s="11">
        <v>5178</v>
      </c>
      <c r="F198" s="9">
        <f t="shared" si="18"/>
        <v>63.146341463414636</v>
      </c>
      <c r="G198" s="6" t="s">
        <v>14</v>
      </c>
      <c r="H198">
        <v>100</v>
      </c>
      <c r="I198" s="11">
        <f t="shared" si="23"/>
        <v>51.78</v>
      </c>
      <c r="J198" t="s">
        <v>36</v>
      </c>
      <c r="K198" t="s">
        <v>37</v>
      </c>
      <c r="L198" s="19">
        <f t="shared" si="19"/>
        <v>42616.208333333328</v>
      </c>
      <c r="M198" s="16">
        <f>(((N198/60)/60)/24)+DATE(1970,1,1)</f>
        <v>42616.208333333328</v>
      </c>
      <c r="N198">
        <v>1472878800</v>
      </c>
      <c r="O198" s="19">
        <f t="shared" si="20"/>
        <v>42635.208333333328</v>
      </c>
      <c r="P198">
        <v>1474520400</v>
      </c>
      <c r="Q198" t="b">
        <v>0</v>
      </c>
      <c r="R198" t="b">
        <v>0</v>
      </c>
      <c r="S198" t="s">
        <v>65</v>
      </c>
      <c r="T198" t="str">
        <f t="shared" si="21"/>
        <v>technology</v>
      </c>
      <c r="U198" t="str">
        <f t="shared" si="22"/>
        <v>wearables</v>
      </c>
    </row>
    <row r="199" spans="1:21" x14ac:dyDescent="0.35">
      <c r="A199">
        <v>197</v>
      </c>
      <c r="B199" s="4" t="s">
        <v>446</v>
      </c>
      <c r="C199" s="3" t="s">
        <v>447</v>
      </c>
      <c r="D199" s="11">
        <v>54700</v>
      </c>
      <c r="E199" s="11">
        <v>163118</v>
      </c>
      <c r="F199" s="9">
        <f t="shared" si="18"/>
        <v>298.20475319926874</v>
      </c>
      <c r="G199" s="6" t="s">
        <v>20</v>
      </c>
      <c r="H199">
        <v>1989</v>
      </c>
      <c r="I199" s="11">
        <f t="shared" si="23"/>
        <v>82.010055304172951</v>
      </c>
      <c r="J199" t="s">
        <v>21</v>
      </c>
      <c r="K199" t="s">
        <v>22</v>
      </c>
      <c r="L199" s="19">
        <f t="shared" si="19"/>
        <v>42909.208333333328</v>
      </c>
      <c r="M199" s="16">
        <f>(((N199/60)/60)/24)+DATE(1970,1,1)</f>
        <v>42909.208333333328</v>
      </c>
      <c r="N199">
        <v>1498194000</v>
      </c>
      <c r="O199" s="19">
        <f t="shared" si="20"/>
        <v>42923.208333333328</v>
      </c>
      <c r="P199">
        <v>1499403600</v>
      </c>
      <c r="Q199" t="b">
        <v>0</v>
      </c>
      <c r="R199" t="b">
        <v>0</v>
      </c>
      <c r="S199" t="s">
        <v>53</v>
      </c>
      <c r="T199" t="str">
        <f t="shared" si="21"/>
        <v>film &amp; video</v>
      </c>
      <c r="U199" t="str">
        <f t="shared" si="22"/>
        <v>drama</v>
      </c>
    </row>
    <row r="200" spans="1:21" x14ac:dyDescent="0.35">
      <c r="A200">
        <v>198</v>
      </c>
      <c r="B200" s="4" t="s">
        <v>448</v>
      </c>
      <c r="C200" s="3" t="s">
        <v>449</v>
      </c>
      <c r="D200" s="11">
        <v>63200</v>
      </c>
      <c r="E200" s="11">
        <v>6041</v>
      </c>
      <c r="F200" s="9">
        <f t="shared" si="18"/>
        <v>9.5585443037974684</v>
      </c>
      <c r="G200" s="6" t="s">
        <v>14</v>
      </c>
      <c r="H200">
        <v>168</v>
      </c>
      <c r="I200" s="11">
        <f t="shared" si="23"/>
        <v>35.958333333333336</v>
      </c>
      <c r="J200" t="s">
        <v>21</v>
      </c>
      <c r="K200" t="s">
        <v>22</v>
      </c>
      <c r="L200" s="19">
        <f t="shared" si="19"/>
        <v>40396.208333333336</v>
      </c>
      <c r="M200" s="16">
        <f>(((N200/60)/60)/24)+DATE(1970,1,1)</f>
        <v>40396.208333333336</v>
      </c>
      <c r="N200">
        <v>1281070800</v>
      </c>
      <c r="O200" s="19">
        <f t="shared" si="20"/>
        <v>40425.208333333336</v>
      </c>
      <c r="P200">
        <v>1283576400</v>
      </c>
      <c r="Q200" t="b">
        <v>0</v>
      </c>
      <c r="R200" t="b">
        <v>0</v>
      </c>
      <c r="S200" t="s">
        <v>50</v>
      </c>
      <c r="T200" t="str">
        <f t="shared" si="21"/>
        <v>music</v>
      </c>
      <c r="U200" t="str">
        <f t="shared" si="22"/>
        <v>electric music</v>
      </c>
    </row>
    <row r="201" spans="1:21" x14ac:dyDescent="0.35">
      <c r="A201">
        <v>199</v>
      </c>
      <c r="B201" s="4" t="s">
        <v>450</v>
      </c>
      <c r="C201" s="3" t="s">
        <v>451</v>
      </c>
      <c r="D201" s="11">
        <v>1800</v>
      </c>
      <c r="E201" s="11">
        <v>968</v>
      </c>
      <c r="F201" s="9">
        <f t="shared" si="18"/>
        <v>53.777777777777779</v>
      </c>
      <c r="G201" s="6" t="s">
        <v>14</v>
      </c>
      <c r="H201">
        <v>13</v>
      </c>
      <c r="I201" s="11">
        <f t="shared" si="23"/>
        <v>74.461538461538467</v>
      </c>
      <c r="J201" t="s">
        <v>21</v>
      </c>
      <c r="K201" t="s">
        <v>22</v>
      </c>
      <c r="L201" s="19">
        <f t="shared" si="19"/>
        <v>42192.208333333328</v>
      </c>
      <c r="M201" s="16">
        <f>(((N201/60)/60)/24)+DATE(1970,1,1)</f>
        <v>42192.208333333328</v>
      </c>
      <c r="N201">
        <v>1436245200</v>
      </c>
      <c r="O201" s="19">
        <f t="shared" si="20"/>
        <v>42196.208333333328</v>
      </c>
      <c r="P201">
        <v>1436590800</v>
      </c>
      <c r="Q201" t="b">
        <v>0</v>
      </c>
      <c r="R201" t="b">
        <v>0</v>
      </c>
      <c r="S201" t="s">
        <v>23</v>
      </c>
      <c r="T201" t="str">
        <f t="shared" si="21"/>
        <v>music</v>
      </c>
      <c r="U201" t="str">
        <f t="shared" si="22"/>
        <v>rock</v>
      </c>
    </row>
    <row r="202" spans="1:21" x14ac:dyDescent="0.35">
      <c r="A202">
        <v>200</v>
      </c>
      <c r="B202" s="4" t="s">
        <v>452</v>
      </c>
      <c r="C202" s="3" t="s">
        <v>453</v>
      </c>
      <c r="D202" s="11">
        <v>100</v>
      </c>
      <c r="E202" s="11">
        <v>2</v>
      </c>
      <c r="F202" s="9">
        <f t="shared" si="18"/>
        <v>2</v>
      </c>
      <c r="G202" s="6" t="s">
        <v>14</v>
      </c>
      <c r="H202">
        <v>1</v>
      </c>
      <c r="I202" s="11">
        <f t="shared" si="23"/>
        <v>2</v>
      </c>
      <c r="J202" t="s">
        <v>15</v>
      </c>
      <c r="K202" t="s">
        <v>16</v>
      </c>
      <c r="L202" s="19">
        <f t="shared" si="19"/>
        <v>40262.208333333336</v>
      </c>
      <c r="M202" s="16">
        <f>(((N202/60)/60)/24)+DATE(1970,1,1)</f>
        <v>40262.208333333336</v>
      </c>
      <c r="N202">
        <v>1269493200</v>
      </c>
      <c r="O202" s="19">
        <f t="shared" si="20"/>
        <v>40273.208333333336</v>
      </c>
      <c r="P202">
        <v>1270443600</v>
      </c>
      <c r="Q202" t="b">
        <v>0</v>
      </c>
      <c r="R202" t="b">
        <v>0</v>
      </c>
      <c r="S202" t="s">
        <v>33</v>
      </c>
      <c r="T202" t="str">
        <f t="shared" si="21"/>
        <v>theater</v>
      </c>
      <c r="U202" t="str">
        <f t="shared" si="22"/>
        <v>plays</v>
      </c>
    </row>
    <row r="203" spans="1:21" x14ac:dyDescent="0.35">
      <c r="A203">
        <v>201</v>
      </c>
      <c r="B203" s="4" t="s">
        <v>454</v>
      </c>
      <c r="C203" s="3" t="s">
        <v>455</v>
      </c>
      <c r="D203" s="11">
        <v>2100</v>
      </c>
      <c r="E203" s="11">
        <v>14305</v>
      </c>
      <c r="F203" s="9">
        <f t="shared" si="18"/>
        <v>681.19047619047615</v>
      </c>
      <c r="G203" s="6" t="s">
        <v>20</v>
      </c>
      <c r="H203">
        <v>157</v>
      </c>
      <c r="I203" s="11">
        <f t="shared" si="23"/>
        <v>91.114649681528661</v>
      </c>
      <c r="J203" t="s">
        <v>21</v>
      </c>
      <c r="K203" t="s">
        <v>22</v>
      </c>
      <c r="L203" s="19">
        <f t="shared" si="19"/>
        <v>41845.208333333336</v>
      </c>
      <c r="M203" s="16">
        <f>(((N203/60)/60)/24)+DATE(1970,1,1)</f>
        <v>41845.208333333336</v>
      </c>
      <c r="N203">
        <v>1406264400</v>
      </c>
      <c r="O203" s="19">
        <f t="shared" si="20"/>
        <v>41863.208333333336</v>
      </c>
      <c r="P203">
        <v>1407819600</v>
      </c>
      <c r="Q203" t="b">
        <v>0</v>
      </c>
      <c r="R203" t="b">
        <v>0</v>
      </c>
      <c r="S203" t="s">
        <v>28</v>
      </c>
      <c r="T203" t="str">
        <f t="shared" si="21"/>
        <v>technology</v>
      </c>
      <c r="U203" t="str">
        <f t="shared" si="22"/>
        <v>web</v>
      </c>
    </row>
    <row r="204" spans="1:21" x14ac:dyDescent="0.35">
      <c r="A204">
        <v>202</v>
      </c>
      <c r="B204" s="4" t="s">
        <v>456</v>
      </c>
      <c r="C204" s="3" t="s">
        <v>457</v>
      </c>
      <c r="D204" s="11">
        <v>8300</v>
      </c>
      <c r="E204" s="11">
        <v>6543</v>
      </c>
      <c r="F204" s="9">
        <f t="shared" si="18"/>
        <v>78.831325301204828</v>
      </c>
      <c r="G204" s="6" t="s">
        <v>74</v>
      </c>
      <c r="H204">
        <v>82</v>
      </c>
      <c r="I204" s="11">
        <f t="shared" si="23"/>
        <v>79.792682926829272</v>
      </c>
      <c r="J204" t="s">
        <v>21</v>
      </c>
      <c r="K204" t="s">
        <v>22</v>
      </c>
      <c r="L204" s="19">
        <f t="shared" si="19"/>
        <v>40818.208333333336</v>
      </c>
      <c r="M204" s="16">
        <f>(((N204/60)/60)/24)+DATE(1970,1,1)</f>
        <v>40818.208333333336</v>
      </c>
      <c r="N204">
        <v>1317531600</v>
      </c>
      <c r="O204" s="19">
        <f t="shared" si="20"/>
        <v>40822.208333333336</v>
      </c>
      <c r="P204">
        <v>1317877200</v>
      </c>
      <c r="Q204" t="b">
        <v>0</v>
      </c>
      <c r="R204" t="b">
        <v>0</v>
      </c>
      <c r="S204" t="s">
        <v>17</v>
      </c>
      <c r="T204" t="str">
        <f t="shared" si="21"/>
        <v>food</v>
      </c>
      <c r="U204" t="str">
        <f t="shared" si="22"/>
        <v>food trucks</v>
      </c>
    </row>
    <row r="205" spans="1:21" ht="31" x14ac:dyDescent="0.35">
      <c r="A205">
        <v>203</v>
      </c>
      <c r="B205" s="4" t="s">
        <v>458</v>
      </c>
      <c r="C205" s="3" t="s">
        <v>459</v>
      </c>
      <c r="D205" s="11">
        <v>143900</v>
      </c>
      <c r="E205" s="11">
        <v>193413</v>
      </c>
      <c r="F205" s="9">
        <f t="shared" si="18"/>
        <v>134.40792216817235</v>
      </c>
      <c r="G205" s="6" t="s">
        <v>20</v>
      </c>
      <c r="H205">
        <v>4498</v>
      </c>
      <c r="I205" s="11">
        <f t="shared" si="23"/>
        <v>42.999777678968428</v>
      </c>
      <c r="J205" t="s">
        <v>26</v>
      </c>
      <c r="K205" t="s">
        <v>27</v>
      </c>
      <c r="L205" s="19">
        <f t="shared" si="19"/>
        <v>42752.25</v>
      </c>
      <c r="M205" s="16">
        <f>(((N205/60)/60)/24)+DATE(1970,1,1)</f>
        <v>42752.25</v>
      </c>
      <c r="N205">
        <v>1484632800</v>
      </c>
      <c r="O205" s="19">
        <f t="shared" si="20"/>
        <v>42754.25</v>
      </c>
      <c r="P205">
        <v>1484805600</v>
      </c>
      <c r="Q205" t="b">
        <v>0</v>
      </c>
      <c r="R205" t="b">
        <v>0</v>
      </c>
      <c r="S205" t="s">
        <v>33</v>
      </c>
      <c r="T205" t="str">
        <f t="shared" si="21"/>
        <v>theater</v>
      </c>
      <c r="U205" t="str">
        <f t="shared" si="22"/>
        <v>plays</v>
      </c>
    </row>
    <row r="206" spans="1:21" x14ac:dyDescent="0.35">
      <c r="A206">
        <v>204</v>
      </c>
      <c r="B206" s="4" t="s">
        <v>460</v>
      </c>
      <c r="C206" s="3" t="s">
        <v>461</v>
      </c>
      <c r="D206" s="11">
        <v>75000</v>
      </c>
      <c r="E206" s="11">
        <v>2529</v>
      </c>
      <c r="F206" s="9">
        <f t="shared" si="18"/>
        <v>3.3719999999999999</v>
      </c>
      <c r="G206" s="6" t="s">
        <v>14</v>
      </c>
      <c r="H206">
        <v>40</v>
      </c>
      <c r="I206" s="11">
        <f t="shared" si="23"/>
        <v>63.225000000000001</v>
      </c>
      <c r="J206" t="s">
        <v>21</v>
      </c>
      <c r="K206" t="s">
        <v>22</v>
      </c>
      <c r="L206" s="19">
        <f t="shared" si="19"/>
        <v>40636.208333333336</v>
      </c>
      <c r="M206" s="16">
        <f>(((N206/60)/60)/24)+DATE(1970,1,1)</f>
        <v>40636.208333333336</v>
      </c>
      <c r="N206">
        <v>1301806800</v>
      </c>
      <c r="O206" s="19">
        <f t="shared" si="20"/>
        <v>40646.208333333336</v>
      </c>
      <c r="P206">
        <v>1302670800</v>
      </c>
      <c r="Q206" t="b">
        <v>0</v>
      </c>
      <c r="R206" t="b">
        <v>0</v>
      </c>
      <c r="S206" t="s">
        <v>159</v>
      </c>
      <c r="T206" t="str">
        <f t="shared" si="21"/>
        <v>music</v>
      </c>
      <c r="U206" t="str">
        <f t="shared" si="22"/>
        <v>jazz</v>
      </c>
    </row>
    <row r="207" spans="1:21" x14ac:dyDescent="0.35">
      <c r="A207">
        <v>205</v>
      </c>
      <c r="B207" s="4" t="s">
        <v>462</v>
      </c>
      <c r="C207" s="3" t="s">
        <v>463</v>
      </c>
      <c r="D207" s="11">
        <v>1300</v>
      </c>
      <c r="E207" s="11">
        <v>5614</v>
      </c>
      <c r="F207" s="9">
        <f t="shared" si="18"/>
        <v>431.84615384615387</v>
      </c>
      <c r="G207" s="6" t="s">
        <v>20</v>
      </c>
      <c r="H207">
        <v>80</v>
      </c>
      <c r="I207" s="11">
        <f t="shared" si="23"/>
        <v>70.174999999999997</v>
      </c>
      <c r="J207" t="s">
        <v>21</v>
      </c>
      <c r="K207" t="s">
        <v>22</v>
      </c>
      <c r="L207" s="19">
        <f t="shared" si="19"/>
        <v>43390.208333333328</v>
      </c>
      <c r="M207" s="16">
        <f>(((N207/60)/60)/24)+DATE(1970,1,1)</f>
        <v>43390.208333333328</v>
      </c>
      <c r="N207">
        <v>1539752400</v>
      </c>
      <c r="O207" s="19">
        <f t="shared" si="20"/>
        <v>43402.208333333328</v>
      </c>
      <c r="P207">
        <v>1540789200</v>
      </c>
      <c r="Q207" t="b">
        <v>1</v>
      </c>
      <c r="R207" t="b">
        <v>0</v>
      </c>
      <c r="S207" t="s">
        <v>33</v>
      </c>
      <c r="T207" t="str">
        <f t="shared" si="21"/>
        <v>theater</v>
      </c>
      <c r="U207" t="str">
        <f t="shared" si="22"/>
        <v>plays</v>
      </c>
    </row>
    <row r="208" spans="1:21" x14ac:dyDescent="0.35">
      <c r="A208">
        <v>206</v>
      </c>
      <c r="B208" s="4" t="s">
        <v>464</v>
      </c>
      <c r="C208" s="3" t="s">
        <v>465</v>
      </c>
      <c r="D208" s="11">
        <v>9000</v>
      </c>
      <c r="E208" s="11">
        <v>3496</v>
      </c>
      <c r="F208" s="9">
        <f t="shared" si="18"/>
        <v>38.844444444444441</v>
      </c>
      <c r="G208" s="6" t="s">
        <v>74</v>
      </c>
      <c r="H208">
        <v>57</v>
      </c>
      <c r="I208" s="11">
        <f t="shared" si="23"/>
        <v>61.333333333333336</v>
      </c>
      <c r="J208" t="s">
        <v>21</v>
      </c>
      <c r="K208" t="s">
        <v>22</v>
      </c>
      <c r="L208" s="19">
        <f t="shared" si="19"/>
        <v>40236.25</v>
      </c>
      <c r="M208" s="16">
        <f>(((N208/60)/60)/24)+DATE(1970,1,1)</f>
        <v>40236.25</v>
      </c>
      <c r="N208">
        <v>1267250400</v>
      </c>
      <c r="O208" s="19">
        <f t="shared" si="20"/>
        <v>40245.25</v>
      </c>
      <c r="P208">
        <v>1268028000</v>
      </c>
      <c r="Q208" t="b">
        <v>0</v>
      </c>
      <c r="R208" t="b">
        <v>0</v>
      </c>
      <c r="S208" t="s">
        <v>119</v>
      </c>
      <c r="T208" t="str">
        <f t="shared" si="21"/>
        <v>publishing</v>
      </c>
      <c r="U208" t="str">
        <f t="shared" si="22"/>
        <v>fiction</v>
      </c>
    </row>
    <row r="209" spans="1:21" ht="31" x14ac:dyDescent="0.35">
      <c r="A209">
        <v>207</v>
      </c>
      <c r="B209" s="4" t="s">
        <v>466</v>
      </c>
      <c r="C209" s="3" t="s">
        <v>467</v>
      </c>
      <c r="D209" s="11">
        <v>1000</v>
      </c>
      <c r="E209" s="11">
        <v>4257</v>
      </c>
      <c r="F209" s="9">
        <f t="shared" si="18"/>
        <v>425.7</v>
      </c>
      <c r="G209" s="6" t="s">
        <v>20</v>
      </c>
      <c r="H209">
        <v>43</v>
      </c>
      <c r="I209" s="11">
        <f t="shared" si="23"/>
        <v>99</v>
      </c>
      <c r="J209" t="s">
        <v>21</v>
      </c>
      <c r="K209" t="s">
        <v>22</v>
      </c>
      <c r="L209" s="19">
        <f t="shared" si="19"/>
        <v>43340.208333333328</v>
      </c>
      <c r="M209" s="16">
        <f>(((N209/60)/60)/24)+DATE(1970,1,1)</f>
        <v>43340.208333333328</v>
      </c>
      <c r="N209">
        <v>1535432400</v>
      </c>
      <c r="O209" s="19">
        <f t="shared" si="20"/>
        <v>43360.208333333328</v>
      </c>
      <c r="P209">
        <v>1537160400</v>
      </c>
      <c r="Q209" t="b">
        <v>0</v>
      </c>
      <c r="R209" t="b">
        <v>1</v>
      </c>
      <c r="S209" t="s">
        <v>23</v>
      </c>
      <c r="T209" t="str">
        <f t="shared" si="21"/>
        <v>music</v>
      </c>
      <c r="U209" t="str">
        <f t="shared" si="22"/>
        <v>rock</v>
      </c>
    </row>
    <row r="210" spans="1:21" x14ac:dyDescent="0.35">
      <c r="A210">
        <v>208</v>
      </c>
      <c r="B210" s="4" t="s">
        <v>468</v>
      </c>
      <c r="C210" s="3" t="s">
        <v>469</v>
      </c>
      <c r="D210" s="11">
        <v>196900</v>
      </c>
      <c r="E210" s="11">
        <v>199110</v>
      </c>
      <c r="F210" s="9">
        <f t="shared" si="18"/>
        <v>101.12239715591672</v>
      </c>
      <c r="G210" s="6" t="s">
        <v>20</v>
      </c>
      <c r="H210">
        <v>2053</v>
      </c>
      <c r="I210" s="11">
        <f t="shared" si="23"/>
        <v>96.984900146127615</v>
      </c>
      <c r="J210" t="s">
        <v>21</v>
      </c>
      <c r="K210" t="s">
        <v>22</v>
      </c>
      <c r="L210" s="19">
        <f t="shared" si="19"/>
        <v>43048.25</v>
      </c>
      <c r="M210" s="16">
        <f>(((N210/60)/60)/24)+DATE(1970,1,1)</f>
        <v>43048.25</v>
      </c>
      <c r="N210">
        <v>1510207200</v>
      </c>
      <c r="O210" s="19">
        <f t="shared" si="20"/>
        <v>43072.25</v>
      </c>
      <c r="P210">
        <v>1512280800</v>
      </c>
      <c r="Q210" t="b">
        <v>0</v>
      </c>
      <c r="R210" t="b">
        <v>0</v>
      </c>
      <c r="S210" t="s">
        <v>42</v>
      </c>
      <c r="T210" t="str">
        <f t="shared" si="21"/>
        <v>film &amp; video</v>
      </c>
      <c r="U210" t="str">
        <f t="shared" si="22"/>
        <v>documentary</v>
      </c>
    </row>
    <row r="211" spans="1:21" x14ac:dyDescent="0.35">
      <c r="A211">
        <v>209</v>
      </c>
      <c r="B211" s="4" t="s">
        <v>470</v>
      </c>
      <c r="C211" s="3" t="s">
        <v>471</v>
      </c>
      <c r="D211" s="11">
        <v>194500</v>
      </c>
      <c r="E211" s="11">
        <v>41212</v>
      </c>
      <c r="F211" s="9">
        <f t="shared" si="18"/>
        <v>21.188688946015425</v>
      </c>
      <c r="G211" s="6" t="s">
        <v>47</v>
      </c>
      <c r="H211">
        <v>808</v>
      </c>
      <c r="I211" s="11">
        <f t="shared" si="23"/>
        <v>51.004950495049506</v>
      </c>
      <c r="J211" t="s">
        <v>26</v>
      </c>
      <c r="K211" t="s">
        <v>27</v>
      </c>
      <c r="L211" s="19">
        <f t="shared" si="19"/>
        <v>42496.208333333328</v>
      </c>
      <c r="M211" s="16">
        <f>(((N211/60)/60)/24)+DATE(1970,1,1)</f>
        <v>42496.208333333328</v>
      </c>
      <c r="N211">
        <v>1462510800</v>
      </c>
      <c r="O211" s="19">
        <f t="shared" si="20"/>
        <v>42503.208333333328</v>
      </c>
      <c r="P211">
        <v>1463115600</v>
      </c>
      <c r="Q211" t="b">
        <v>0</v>
      </c>
      <c r="R211" t="b">
        <v>0</v>
      </c>
      <c r="S211" t="s">
        <v>42</v>
      </c>
      <c r="T211" t="str">
        <f t="shared" si="21"/>
        <v>film &amp; video</v>
      </c>
      <c r="U211" t="str">
        <f t="shared" si="22"/>
        <v>documentary</v>
      </c>
    </row>
    <row r="212" spans="1:21" x14ac:dyDescent="0.35">
      <c r="A212">
        <v>210</v>
      </c>
      <c r="B212" s="4" t="s">
        <v>472</v>
      </c>
      <c r="C212" s="3" t="s">
        <v>473</v>
      </c>
      <c r="D212" s="11">
        <v>9400</v>
      </c>
      <c r="E212" s="11">
        <v>6338</v>
      </c>
      <c r="F212" s="9">
        <f t="shared" si="18"/>
        <v>67.425531914893625</v>
      </c>
      <c r="G212" s="6" t="s">
        <v>14</v>
      </c>
      <c r="H212">
        <v>226</v>
      </c>
      <c r="I212" s="11">
        <f t="shared" si="23"/>
        <v>28.044247787610619</v>
      </c>
      <c r="J212" t="s">
        <v>36</v>
      </c>
      <c r="K212" t="s">
        <v>37</v>
      </c>
      <c r="L212" s="19">
        <f t="shared" si="19"/>
        <v>42797.25</v>
      </c>
      <c r="M212" s="16">
        <f>(((N212/60)/60)/24)+DATE(1970,1,1)</f>
        <v>42797.25</v>
      </c>
      <c r="N212">
        <v>1488520800</v>
      </c>
      <c r="O212" s="19">
        <f t="shared" si="20"/>
        <v>42824.208333333328</v>
      </c>
      <c r="P212">
        <v>1490850000</v>
      </c>
      <c r="Q212" t="b">
        <v>0</v>
      </c>
      <c r="R212" t="b">
        <v>0</v>
      </c>
      <c r="S212" t="s">
        <v>474</v>
      </c>
      <c r="T212" t="str">
        <f t="shared" si="21"/>
        <v>film &amp; video</v>
      </c>
      <c r="U212" t="str">
        <f t="shared" si="22"/>
        <v>science fiction</v>
      </c>
    </row>
    <row r="213" spans="1:21" ht="31" x14ac:dyDescent="0.35">
      <c r="A213">
        <v>211</v>
      </c>
      <c r="B213" s="4" t="s">
        <v>475</v>
      </c>
      <c r="C213" s="3" t="s">
        <v>476</v>
      </c>
      <c r="D213" s="11">
        <v>104400</v>
      </c>
      <c r="E213" s="11">
        <v>99100</v>
      </c>
      <c r="F213" s="9">
        <f t="shared" si="18"/>
        <v>94.923371647509583</v>
      </c>
      <c r="G213" s="6" t="s">
        <v>14</v>
      </c>
      <c r="H213">
        <v>1625</v>
      </c>
      <c r="I213" s="11">
        <f t="shared" si="23"/>
        <v>60.984615384615381</v>
      </c>
      <c r="J213" t="s">
        <v>21</v>
      </c>
      <c r="K213" t="s">
        <v>22</v>
      </c>
      <c r="L213" s="19">
        <f t="shared" si="19"/>
        <v>41513.208333333336</v>
      </c>
      <c r="M213" s="16">
        <f>(((N213/60)/60)/24)+DATE(1970,1,1)</f>
        <v>41513.208333333336</v>
      </c>
      <c r="N213">
        <v>1377579600</v>
      </c>
      <c r="O213" s="19">
        <f t="shared" si="20"/>
        <v>41537.208333333336</v>
      </c>
      <c r="P213">
        <v>1379653200</v>
      </c>
      <c r="Q213" t="b">
        <v>0</v>
      </c>
      <c r="R213" t="b">
        <v>0</v>
      </c>
      <c r="S213" t="s">
        <v>33</v>
      </c>
      <c r="T213" t="str">
        <f t="shared" si="21"/>
        <v>theater</v>
      </c>
      <c r="U213" t="str">
        <f t="shared" si="22"/>
        <v>plays</v>
      </c>
    </row>
    <row r="214" spans="1:21" ht="31" x14ac:dyDescent="0.35">
      <c r="A214">
        <v>212</v>
      </c>
      <c r="B214" s="4" t="s">
        <v>477</v>
      </c>
      <c r="C214" s="3" t="s">
        <v>478</v>
      </c>
      <c r="D214" s="11">
        <v>8100</v>
      </c>
      <c r="E214" s="11">
        <v>12300</v>
      </c>
      <c r="F214" s="9">
        <f t="shared" si="18"/>
        <v>151.85185185185185</v>
      </c>
      <c r="G214" s="6" t="s">
        <v>20</v>
      </c>
      <c r="H214">
        <v>168</v>
      </c>
      <c r="I214" s="11">
        <f t="shared" si="23"/>
        <v>73.214285714285708</v>
      </c>
      <c r="J214" t="s">
        <v>21</v>
      </c>
      <c r="K214" t="s">
        <v>22</v>
      </c>
      <c r="L214" s="19">
        <f t="shared" si="19"/>
        <v>43814.25</v>
      </c>
      <c r="M214" s="16">
        <f>(((N214/60)/60)/24)+DATE(1970,1,1)</f>
        <v>43814.25</v>
      </c>
      <c r="N214">
        <v>1576389600</v>
      </c>
      <c r="O214" s="19">
        <f t="shared" si="20"/>
        <v>43860.25</v>
      </c>
      <c r="P214">
        <v>1580364000</v>
      </c>
      <c r="Q214" t="b">
        <v>0</v>
      </c>
      <c r="R214" t="b">
        <v>0</v>
      </c>
      <c r="S214" t="s">
        <v>33</v>
      </c>
      <c r="T214" t="str">
        <f t="shared" si="21"/>
        <v>theater</v>
      </c>
      <c r="U214" t="str">
        <f t="shared" si="22"/>
        <v>plays</v>
      </c>
    </row>
    <row r="215" spans="1:21" ht="31" x14ac:dyDescent="0.35">
      <c r="A215">
        <v>213</v>
      </c>
      <c r="B215" s="4" t="s">
        <v>479</v>
      </c>
      <c r="C215" s="3" t="s">
        <v>480</v>
      </c>
      <c r="D215" s="11">
        <v>87900</v>
      </c>
      <c r="E215" s="11">
        <v>171549</v>
      </c>
      <c r="F215" s="9">
        <f t="shared" si="18"/>
        <v>195.16382252559728</v>
      </c>
      <c r="G215" s="6" t="s">
        <v>20</v>
      </c>
      <c r="H215">
        <v>4289</v>
      </c>
      <c r="I215" s="11">
        <f t="shared" si="23"/>
        <v>39.997435299603637</v>
      </c>
      <c r="J215" t="s">
        <v>21</v>
      </c>
      <c r="K215" t="s">
        <v>22</v>
      </c>
      <c r="L215" s="19">
        <f t="shared" si="19"/>
        <v>40488.208333333336</v>
      </c>
      <c r="M215" s="16">
        <f>(((N215/60)/60)/24)+DATE(1970,1,1)</f>
        <v>40488.208333333336</v>
      </c>
      <c r="N215">
        <v>1289019600</v>
      </c>
      <c r="O215" s="19">
        <f t="shared" si="20"/>
        <v>40496.25</v>
      </c>
      <c r="P215">
        <v>1289714400</v>
      </c>
      <c r="Q215" t="b">
        <v>0</v>
      </c>
      <c r="R215" t="b">
        <v>1</v>
      </c>
      <c r="S215" t="s">
        <v>60</v>
      </c>
      <c r="T215" t="str">
        <f t="shared" si="21"/>
        <v>music</v>
      </c>
      <c r="U215" t="str">
        <f t="shared" si="22"/>
        <v>indie rock</v>
      </c>
    </row>
    <row r="216" spans="1:21" x14ac:dyDescent="0.35">
      <c r="A216">
        <v>214</v>
      </c>
      <c r="B216" s="4" t="s">
        <v>481</v>
      </c>
      <c r="C216" s="3" t="s">
        <v>482</v>
      </c>
      <c r="D216" s="11">
        <v>1400</v>
      </c>
      <c r="E216" s="11">
        <v>14324</v>
      </c>
      <c r="F216" s="9">
        <f t="shared" si="18"/>
        <v>1023.1428571428571</v>
      </c>
      <c r="G216" s="6" t="s">
        <v>20</v>
      </c>
      <c r="H216">
        <v>165</v>
      </c>
      <c r="I216" s="11">
        <f t="shared" si="23"/>
        <v>86.812121212121212</v>
      </c>
      <c r="J216" t="s">
        <v>21</v>
      </c>
      <c r="K216" t="s">
        <v>22</v>
      </c>
      <c r="L216" s="19">
        <f t="shared" si="19"/>
        <v>40409.208333333336</v>
      </c>
      <c r="M216" s="16">
        <f>(((N216/60)/60)/24)+DATE(1970,1,1)</f>
        <v>40409.208333333336</v>
      </c>
      <c r="N216">
        <v>1282194000</v>
      </c>
      <c r="O216" s="19">
        <f t="shared" si="20"/>
        <v>40415.208333333336</v>
      </c>
      <c r="P216">
        <v>1282712400</v>
      </c>
      <c r="Q216" t="b">
        <v>0</v>
      </c>
      <c r="R216" t="b">
        <v>0</v>
      </c>
      <c r="S216" t="s">
        <v>23</v>
      </c>
      <c r="T216" t="str">
        <f t="shared" si="21"/>
        <v>music</v>
      </c>
      <c r="U216" t="str">
        <f t="shared" si="22"/>
        <v>rock</v>
      </c>
    </row>
    <row r="217" spans="1:21" x14ac:dyDescent="0.35">
      <c r="A217">
        <v>215</v>
      </c>
      <c r="B217" s="4" t="s">
        <v>483</v>
      </c>
      <c r="C217" s="3" t="s">
        <v>484</v>
      </c>
      <c r="D217" s="11">
        <v>156800</v>
      </c>
      <c r="E217" s="11">
        <v>6024</v>
      </c>
      <c r="F217" s="9">
        <f t="shared" si="18"/>
        <v>3.841836734693878</v>
      </c>
      <c r="G217" s="6" t="s">
        <v>14</v>
      </c>
      <c r="H217">
        <v>143</v>
      </c>
      <c r="I217" s="11">
        <f t="shared" si="23"/>
        <v>42.125874125874127</v>
      </c>
      <c r="J217" t="s">
        <v>21</v>
      </c>
      <c r="K217" t="s">
        <v>22</v>
      </c>
      <c r="L217" s="19">
        <f t="shared" si="19"/>
        <v>43509.25</v>
      </c>
      <c r="M217" s="16">
        <f>(((N217/60)/60)/24)+DATE(1970,1,1)</f>
        <v>43509.25</v>
      </c>
      <c r="N217">
        <v>1550037600</v>
      </c>
      <c r="O217" s="19">
        <f t="shared" si="20"/>
        <v>43511.25</v>
      </c>
      <c r="P217">
        <v>1550210400</v>
      </c>
      <c r="Q217" t="b">
        <v>0</v>
      </c>
      <c r="R217" t="b">
        <v>0</v>
      </c>
      <c r="S217" t="s">
        <v>33</v>
      </c>
      <c r="T217" t="str">
        <f t="shared" si="21"/>
        <v>theater</v>
      </c>
      <c r="U217" t="str">
        <f t="shared" si="22"/>
        <v>plays</v>
      </c>
    </row>
    <row r="218" spans="1:21" x14ac:dyDescent="0.35">
      <c r="A218">
        <v>216</v>
      </c>
      <c r="B218" s="4" t="s">
        <v>485</v>
      </c>
      <c r="C218" s="3" t="s">
        <v>486</v>
      </c>
      <c r="D218" s="11">
        <v>121700</v>
      </c>
      <c r="E218" s="11">
        <v>188721</v>
      </c>
      <c r="F218" s="9">
        <f t="shared" si="18"/>
        <v>155.07066557107643</v>
      </c>
      <c r="G218" s="6" t="s">
        <v>20</v>
      </c>
      <c r="H218">
        <v>1815</v>
      </c>
      <c r="I218" s="11">
        <f t="shared" si="23"/>
        <v>103.97851239669421</v>
      </c>
      <c r="J218" t="s">
        <v>21</v>
      </c>
      <c r="K218" t="s">
        <v>22</v>
      </c>
      <c r="L218" s="19">
        <f t="shared" si="19"/>
        <v>40869.25</v>
      </c>
      <c r="M218" s="16">
        <f>(((N218/60)/60)/24)+DATE(1970,1,1)</f>
        <v>40869.25</v>
      </c>
      <c r="N218">
        <v>1321941600</v>
      </c>
      <c r="O218" s="19">
        <f t="shared" si="20"/>
        <v>40871.25</v>
      </c>
      <c r="P218">
        <v>1322114400</v>
      </c>
      <c r="Q218" t="b">
        <v>0</v>
      </c>
      <c r="R218" t="b">
        <v>0</v>
      </c>
      <c r="S218" t="s">
        <v>33</v>
      </c>
      <c r="T218" t="str">
        <f t="shared" si="21"/>
        <v>theater</v>
      </c>
      <c r="U218" t="str">
        <f t="shared" si="22"/>
        <v>plays</v>
      </c>
    </row>
    <row r="219" spans="1:21" x14ac:dyDescent="0.35">
      <c r="A219">
        <v>217</v>
      </c>
      <c r="B219" s="4" t="s">
        <v>487</v>
      </c>
      <c r="C219" s="3" t="s">
        <v>488</v>
      </c>
      <c r="D219" s="11">
        <v>129400</v>
      </c>
      <c r="E219" s="11">
        <v>57911</v>
      </c>
      <c r="F219" s="9">
        <f t="shared" si="18"/>
        <v>44.753477588871718</v>
      </c>
      <c r="G219" s="6" t="s">
        <v>14</v>
      </c>
      <c r="H219">
        <v>934</v>
      </c>
      <c r="I219" s="11">
        <f t="shared" si="23"/>
        <v>62.003211991434689</v>
      </c>
      <c r="J219" t="s">
        <v>21</v>
      </c>
      <c r="K219" t="s">
        <v>22</v>
      </c>
      <c r="L219" s="19">
        <f t="shared" si="19"/>
        <v>43583.208333333328</v>
      </c>
      <c r="M219" s="16">
        <f>(((N219/60)/60)/24)+DATE(1970,1,1)</f>
        <v>43583.208333333328</v>
      </c>
      <c r="N219">
        <v>1556427600</v>
      </c>
      <c r="O219" s="19">
        <f t="shared" si="20"/>
        <v>43592.208333333328</v>
      </c>
      <c r="P219">
        <v>1557205200</v>
      </c>
      <c r="Q219" t="b">
        <v>0</v>
      </c>
      <c r="R219" t="b">
        <v>0</v>
      </c>
      <c r="S219" t="s">
        <v>474</v>
      </c>
      <c r="T219" t="str">
        <f t="shared" si="21"/>
        <v>film &amp; video</v>
      </c>
      <c r="U219" t="str">
        <f t="shared" si="22"/>
        <v>science fiction</v>
      </c>
    </row>
    <row r="220" spans="1:21" x14ac:dyDescent="0.35">
      <c r="A220">
        <v>218</v>
      </c>
      <c r="B220" s="4" t="s">
        <v>489</v>
      </c>
      <c r="C220" s="3" t="s">
        <v>490</v>
      </c>
      <c r="D220" s="11">
        <v>5700</v>
      </c>
      <c r="E220" s="11">
        <v>12309</v>
      </c>
      <c r="F220" s="9">
        <f t="shared" si="18"/>
        <v>215.94736842105263</v>
      </c>
      <c r="G220" s="6" t="s">
        <v>20</v>
      </c>
      <c r="H220">
        <v>397</v>
      </c>
      <c r="I220" s="11">
        <f t="shared" si="23"/>
        <v>31.005037783375315</v>
      </c>
      <c r="J220" t="s">
        <v>40</v>
      </c>
      <c r="K220" t="s">
        <v>41</v>
      </c>
      <c r="L220" s="19">
        <f t="shared" si="19"/>
        <v>40858.25</v>
      </c>
      <c r="M220" s="16">
        <f>(((N220/60)/60)/24)+DATE(1970,1,1)</f>
        <v>40858.25</v>
      </c>
      <c r="N220">
        <v>1320991200</v>
      </c>
      <c r="O220" s="19">
        <f t="shared" si="20"/>
        <v>40892.25</v>
      </c>
      <c r="P220">
        <v>1323928800</v>
      </c>
      <c r="Q220" t="b">
        <v>0</v>
      </c>
      <c r="R220" t="b">
        <v>1</v>
      </c>
      <c r="S220" t="s">
        <v>100</v>
      </c>
      <c r="T220" t="str">
        <f t="shared" si="21"/>
        <v>film &amp; video</v>
      </c>
      <c r="U220" t="str">
        <f t="shared" si="22"/>
        <v>shorts</v>
      </c>
    </row>
    <row r="221" spans="1:21" x14ac:dyDescent="0.35">
      <c r="A221">
        <v>219</v>
      </c>
      <c r="B221" s="4" t="s">
        <v>491</v>
      </c>
      <c r="C221" s="3" t="s">
        <v>492</v>
      </c>
      <c r="D221" s="11">
        <v>41700</v>
      </c>
      <c r="E221" s="11">
        <v>138497</v>
      </c>
      <c r="F221" s="9">
        <f t="shared" si="18"/>
        <v>332.12709832134288</v>
      </c>
      <c r="G221" s="6" t="s">
        <v>20</v>
      </c>
      <c r="H221">
        <v>1539</v>
      </c>
      <c r="I221" s="11">
        <f t="shared" si="23"/>
        <v>89.991552956465242</v>
      </c>
      <c r="J221" t="s">
        <v>21</v>
      </c>
      <c r="K221" t="s">
        <v>22</v>
      </c>
      <c r="L221" s="19">
        <f t="shared" si="19"/>
        <v>41137.208333333336</v>
      </c>
      <c r="M221" s="16">
        <f>(((N221/60)/60)/24)+DATE(1970,1,1)</f>
        <v>41137.208333333336</v>
      </c>
      <c r="N221">
        <v>1345093200</v>
      </c>
      <c r="O221" s="19">
        <f t="shared" si="20"/>
        <v>41149.208333333336</v>
      </c>
      <c r="P221">
        <v>1346130000</v>
      </c>
      <c r="Q221" t="b">
        <v>0</v>
      </c>
      <c r="R221" t="b">
        <v>0</v>
      </c>
      <c r="S221" t="s">
        <v>71</v>
      </c>
      <c r="T221" t="str">
        <f t="shared" si="21"/>
        <v>film &amp; video</v>
      </c>
      <c r="U221" t="str">
        <f t="shared" si="22"/>
        <v>animation</v>
      </c>
    </row>
    <row r="222" spans="1:21" x14ac:dyDescent="0.35">
      <c r="A222">
        <v>220</v>
      </c>
      <c r="B222" s="4" t="s">
        <v>493</v>
      </c>
      <c r="C222" s="3" t="s">
        <v>494</v>
      </c>
      <c r="D222" s="11">
        <v>7900</v>
      </c>
      <c r="E222" s="11">
        <v>667</v>
      </c>
      <c r="F222" s="9">
        <f t="shared" si="18"/>
        <v>8.4430379746835449</v>
      </c>
      <c r="G222" s="6" t="s">
        <v>14</v>
      </c>
      <c r="H222">
        <v>17</v>
      </c>
      <c r="I222" s="11">
        <f t="shared" si="23"/>
        <v>39.235294117647058</v>
      </c>
      <c r="J222" t="s">
        <v>21</v>
      </c>
      <c r="K222" t="s">
        <v>22</v>
      </c>
      <c r="L222" s="19">
        <f t="shared" si="19"/>
        <v>40725.208333333336</v>
      </c>
      <c r="M222" s="16">
        <f>(((N222/60)/60)/24)+DATE(1970,1,1)</f>
        <v>40725.208333333336</v>
      </c>
      <c r="N222">
        <v>1309496400</v>
      </c>
      <c r="O222" s="19">
        <f t="shared" si="20"/>
        <v>40743.208333333336</v>
      </c>
      <c r="P222">
        <v>1311051600</v>
      </c>
      <c r="Q222" t="b">
        <v>1</v>
      </c>
      <c r="R222" t="b">
        <v>0</v>
      </c>
      <c r="S222" t="s">
        <v>33</v>
      </c>
      <c r="T222" t="str">
        <f t="shared" si="21"/>
        <v>theater</v>
      </c>
      <c r="U222" t="str">
        <f t="shared" si="22"/>
        <v>plays</v>
      </c>
    </row>
    <row r="223" spans="1:21" ht="31" x14ac:dyDescent="0.35">
      <c r="A223">
        <v>221</v>
      </c>
      <c r="B223" s="4" t="s">
        <v>495</v>
      </c>
      <c r="C223" s="3" t="s">
        <v>496</v>
      </c>
      <c r="D223" s="11">
        <v>121500</v>
      </c>
      <c r="E223" s="11">
        <v>119830</v>
      </c>
      <c r="F223" s="9">
        <f t="shared" si="18"/>
        <v>98.625514403292186</v>
      </c>
      <c r="G223" s="6" t="s">
        <v>14</v>
      </c>
      <c r="H223">
        <v>2179</v>
      </c>
      <c r="I223" s="11">
        <f t="shared" si="23"/>
        <v>54.993116108306566</v>
      </c>
      <c r="J223" t="s">
        <v>21</v>
      </c>
      <c r="K223" t="s">
        <v>22</v>
      </c>
      <c r="L223" s="19">
        <f t="shared" si="19"/>
        <v>41081.208333333336</v>
      </c>
      <c r="M223" s="16">
        <f>(((N223/60)/60)/24)+DATE(1970,1,1)</f>
        <v>41081.208333333336</v>
      </c>
      <c r="N223">
        <v>1340254800</v>
      </c>
      <c r="O223" s="19">
        <f t="shared" si="20"/>
        <v>41083.208333333336</v>
      </c>
      <c r="P223">
        <v>1340427600</v>
      </c>
      <c r="Q223" t="b">
        <v>1</v>
      </c>
      <c r="R223" t="b">
        <v>0</v>
      </c>
      <c r="S223" t="s">
        <v>17</v>
      </c>
      <c r="T223" t="str">
        <f t="shared" si="21"/>
        <v>food</v>
      </c>
      <c r="U223" t="str">
        <f t="shared" si="22"/>
        <v>food trucks</v>
      </c>
    </row>
    <row r="224" spans="1:21" x14ac:dyDescent="0.35">
      <c r="A224">
        <v>222</v>
      </c>
      <c r="B224" s="4" t="s">
        <v>497</v>
      </c>
      <c r="C224" s="3" t="s">
        <v>498</v>
      </c>
      <c r="D224" s="11">
        <v>4800</v>
      </c>
      <c r="E224" s="11">
        <v>6623</v>
      </c>
      <c r="F224" s="9">
        <f t="shared" si="18"/>
        <v>137.97916666666669</v>
      </c>
      <c r="G224" s="6" t="s">
        <v>20</v>
      </c>
      <c r="H224">
        <v>138</v>
      </c>
      <c r="I224" s="11">
        <f t="shared" si="23"/>
        <v>47.992753623188406</v>
      </c>
      <c r="J224" t="s">
        <v>21</v>
      </c>
      <c r="K224" t="s">
        <v>22</v>
      </c>
      <c r="L224" s="19">
        <f t="shared" si="19"/>
        <v>41914.208333333336</v>
      </c>
      <c r="M224" s="16">
        <f>(((N224/60)/60)/24)+DATE(1970,1,1)</f>
        <v>41914.208333333336</v>
      </c>
      <c r="N224">
        <v>1412226000</v>
      </c>
      <c r="O224" s="19">
        <f t="shared" si="20"/>
        <v>41915.208333333336</v>
      </c>
      <c r="P224">
        <v>1412312400</v>
      </c>
      <c r="Q224" t="b">
        <v>0</v>
      </c>
      <c r="R224" t="b">
        <v>0</v>
      </c>
      <c r="S224" t="s">
        <v>122</v>
      </c>
      <c r="T224" t="str">
        <f t="shared" si="21"/>
        <v>photography</v>
      </c>
      <c r="U224" t="str">
        <f t="shared" si="22"/>
        <v>photography books</v>
      </c>
    </row>
    <row r="225" spans="1:21" x14ac:dyDescent="0.35">
      <c r="A225">
        <v>223</v>
      </c>
      <c r="B225" s="4" t="s">
        <v>499</v>
      </c>
      <c r="C225" s="3" t="s">
        <v>500</v>
      </c>
      <c r="D225" s="11">
        <v>87300</v>
      </c>
      <c r="E225" s="11">
        <v>81897</v>
      </c>
      <c r="F225" s="9">
        <f t="shared" si="18"/>
        <v>93.81099656357388</v>
      </c>
      <c r="G225" s="6" t="s">
        <v>14</v>
      </c>
      <c r="H225">
        <v>931</v>
      </c>
      <c r="I225" s="11">
        <f t="shared" si="23"/>
        <v>87.966702470461868</v>
      </c>
      <c r="J225" t="s">
        <v>21</v>
      </c>
      <c r="K225" t="s">
        <v>22</v>
      </c>
      <c r="L225" s="19">
        <f t="shared" si="19"/>
        <v>42445.208333333328</v>
      </c>
      <c r="M225" s="16">
        <f>(((N225/60)/60)/24)+DATE(1970,1,1)</f>
        <v>42445.208333333328</v>
      </c>
      <c r="N225">
        <v>1458104400</v>
      </c>
      <c r="O225" s="19">
        <f t="shared" si="20"/>
        <v>42459.208333333328</v>
      </c>
      <c r="P225">
        <v>1459314000</v>
      </c>
      <c r="Q225" t="b">
        <v>0</v>
      </c>
      <c r="R225" t="b">
        <v>0</v>
      </c>
      <c r="S225" t="s">
        <v>33</v>
      </c>
      <c r="T225" t="str">
        <f t="shared" si="21"/>
        <v>theater</v>
      </c>
      <c r="U225" t="str">
        <f t="shared" si="22"/>
        <v>plays</v>
      </c>
    </row>
    <row r="226" spans="1:21" x14ac:dyDescent="0.35">
      <c r="A226">
        <v>224</v>
      </c>
      <c r="B226" s="4" t="s">
        <v>501</v>
      </c>
      <c r="C226" s="3" t="s">
        <v>502</v>
      </c>
      <c r="D226" s="11">
        <v>46300</v>
      </c>
      <c r="E226" s="11">
        <v>186885</v>
      </c>
      <c r="F226" s="9">
        <f t="shared" si="18"/>
        <v>403.63930885529157</v>
      </c>
      <c r="G226" s="6" t="s">
        <v>20</v>
      </c>
      <c r="H226">
        <v>3594</v>
      </c>
      <c r="I226" s="11">
        <f t="shared" si="23"/>
        <v>51.999165275459099</v>
      </c>
      <c r="J226" t="s">
        <v>21</v>
      </c>
      <c r="K226" t="s">
        <v>22</v>
      </c>
      <c r="L226" s="19">
        <f t="shared" si="19"/>
        <v>41906.208333333336</v>
      </c>
      <c r="M226" s="16">
        <f>(((N226/60)/60)/24)+DATE(1970,1,1)</f>
        <v>41906.208333333336</v>
      </c>
      <c r="N226">
        <v>1411534800</v>
      </c>
      <c r="O226" s="19">
        <f t="shared" si="20"/>
        <v>41951.25</v>
      </c>
      <c r="P226">
        <v>1415426400</v>
      </c>
      <c r="Q226" t="b">
        <v>0</v>
      </c>
      <c r="R226" t="b">
        <v>0</v>
      </c>
      <c r="S226" t="s">
        <v>474</v>
      </c>
      <c r="T226" t="str">
        <f t="shared" si="21"/>
        <v>film &amp; video</v>
      </c>
      <c r="U226" t="str">
        <f t="shared" si="22"/>
        <v>science fiction</v>
      </c>
    </row>
    <row r="227" spans="1:21" x14ac:dyDescent="0.35">
      <c r="A227">
        <v>225</v>
      </c>
      <c r="B227" s="4" t="s">
        <v>503</v>
      </c>
      <c r="C227" s="3" t="s">
        <v>504</v>
      </c>
      <c r="D227" s="11">
        <v>67800</v>
      </c>
      <c r="E227" s="11">
        <v>176398</v>
      </c>
      <c r="F227" s="9">
        <f t="shared" si="18"/>
        <v>260.1740412979351</v>
      </c>
      <c r="G227" s="6" t="s">
        <v>20</v>
      </c>
      <c r="H227">
        <v>5880</v>
      </c>
      <c r="I227" s="11">
        <f t="shared" si="23"/>
        <v>29.999659863945578</v>
      </c>
      <c r="J227" t="s">
        <v>21</v>
      </c>
      <c r="K227" t="s">
        <v>22</v>
      </c>
      <c r="L227" s="19">
        <f t="shared" si="19"/>
        <v>41762.208333333336</v>
      </c>
      <c r="M227" s="16">
        <f>(((N227/60)/60)/24)+DATE(1970,1,1)</f>
        <v>41762.208333333336</v>
      </c>
      <c r="N227">
        <v>1399093200</v>
      </c>
      <c r="O227" s="19">
        <f t="shared" si="20"/>
        <v>41762.208333333336</v>
      </c>
      <c r="P227">
        <v>1399093200</v>
      </c>
      <c r="Q227" t="b">
        <v>1</v>
      </c>
      <c r="R227" t="b">
        <v>0</v>
      </c>
      <c r="S227" t="s">
        <v>23</v>
      </c>
      <c r="T227" t="str">
        <f t="shared" si="21"/>
        <v>music</v>
      </c>
      <c r="U227" t="str">
        <f t="shared" si="22"/>
        <v>rock</v>
      </c>
    </row>
    <row r="228" spans="1:21" x14ac:dyDescent="0.35">
      <c r="A228">
        <v>226</v>
      </c>
      <c r="B228" s="4" t="s">
        <v>253</v>
      </c>
      <c r="C228" s="3" t="s">
        <v>505</v>
      </c>
      <c r="D228" s="11">
        <v>3000</v>
      </c>
      <c r="E228" s="11">
        <v>10999</v>
      </c>
      <c r="F228" s="9">
        <f t="shared" si="18"/>
        <v>366.63333333333333</v>
      </c>
      <c r="G228" s="6" t="s">
        <v>20</v>
      </c>
      <c r="H228">
        <v>112</v>
      </c>
      <c r="I228" s="11">
        <f t="shared" si="23"/>
        <v>98.205357142857139</v>
      </c>
      <c r="J228" t="s">
        <v>21</v>
      </c>
      <c r="K228" t="s">
        <v>22</v>
      </c>
      <c r="L228" s="19">
        <f t="shared" si="19"/>
        <v>40276.208333333336</v>
      </c>
      <c r="M228" s="16">
        <f>(((N228/60)/60)/24)+DATE(1970,1,1)</f>
        <v>40276.208333333336</v>
      </c>
      <c r="N228">
        <v>1270702800</v>
      </c>
      <c r="O228" s="19">
        <f t="shared" si="20"/>
        <v>40313.208333333336</v>
      </c>
      <c r="P228">
        <v>1273899600</v>
      </c>
      <c r="Q228" t="b">
        <v>0</v>
      </c>
      <c r="R228" t="b">
        <v>0</v>
      </c>
      <c r="S228" t="s">
        <v>122</v>
      </c>
      <c r="T228" t="str">
        <f t="shared" si="21"/>
        <v>photography</v>
      </c>
      <c r="U228" t="str">
        <f t="shared" si="22"/>
        <v>photography books</v>
      </c>
    </row>
    <row r="229" spans="1:21" x14ac:dyDescent="0.35">
      <c r="A229">
        <v>227</v>
      </c>
      <c r="B229" s="4" t="s">
        <v>506</v>
      </c>
      <c r="C229" s="3" t="s">
        <v>507</v>
      </c>
      <c r="D229" s="11">
        <v>60900</v>
      </c>
      <c r="E229" s="11">
        <v>102751</v>
      </c>
      <c r="F229" s="9">
        <f t="shared" si="18"/>
        <v>168.72085385878489</v>
      </c>
      <c r="G229" s="6" t="s">
        <v>20</v>
      </c>
      <c r="H229">
        <v>943</v>
      </c>
      <c r="I229" s="11">
        <f t="shared" si="23"/>
        <v>108.96182396606575</v>
      </c>
      <c r="J229" t="s">
        <v>21</v>
      </c>
      <c r="K229" t="s">
        <v>22</v>
      </c>
      <c r="L229" s="19">
        <f t="shared" si="19"/>
        <v>42139.208333333328</v>
      </c>
      <c r="M229" s="16">
        <f>(((N229/60)/60)/24)+DATE(1970,1,1)</f>
        <v>42139.208333333328</v>
      </c>
      <c r="N229">
        <v>1431666000</v>
      </c>
      <c r="O229" s="19">
        <f t="shared" si="20"/>
        <v>42145.208333333328</v>
      </c>
      <c r="P229">
        <v>1432184400</v>
      </c>
      <c r="Q229" t="b">
        <v>0</v>
      </c>
      <c r="R229" t="b">
        <v>0</v>
      </c>
      <c r="S229" t="s">
        <v>292</v>
      </c>
      <c r="T229" t="str">
        <f t="shared" si="21"/>
        <v>games</v>
      </c>
      <c r="U229" t="str">
        <f t="shared" si="22"/>
        <v>mobile games</v>
      </c>
    </row>
    <row r="230" spans="1:21" x14ac:dyDescent="0.35">
      <c r="A230">
        <v>228</v>
      </c>
      <c r="B230" s="4" t="s">
        <v>508</v>
      </c>
      <c r="C230" s="3" t="s">
        <v>509</v>
      </c>
      <c r="D230" s="11">
        <v>137900</v>
      </c>
      <c r="E230" s="11">
        <v>165352</v>
      </c>
      <c r="F230" s="9">
        <f t="shared" si="18"/>
        <v>119.90717911530093</v>
      </c>
      <c r="G230" s="6" t="s">
        <v>20</v>
      </c>
      <c r="H230">
        <v>2468</v>
      </c>
      <c r="I230" s="11">
        <f t="shared" si="23"/>
        <v>66.998379254457049</v>
      </c>
      <c r="J230" t="s">
        <v>21</v>
      </c>
      <c r="K230" t="s">
        <v>22</v>
      </c>
      <c r="L230" s="19">
        <f t="shared" si="19"/>
        <v>42613.208333333328</v>
      </c>
      <c r="M230" s="16">
        <f>(((N230/60)/60)/24)+DATE(1970,1,1)</f>
        <v>42613.208333333328</v>
      </c>
      <c r="N230">
        <v>1472619600</v>
      </c>
      <c r="O230" s="19">
        <f t="shared" si="20"/>
        <v>42638.208333333328</v>
      </c>
      <c r="P230">
        <v>1474779600</v>
      </c>
      <c r="Q230" t="b">
        <v>0</v>
      </c>
      <c r="R230" t="b">
        <v>0</v>
      </c>
      <c r="S230" t="s">
        <v>71</v>
      </c>
      <c r="T230" t="str">
        <f t="shared" si="21"/>
        <v>film &amp; video</v>
      </c>
      <c r="U230" t="str">
        <f t="shared" si="22"/>
        <v>animation</v>
      </c>
    </row>
    <row r="231" spans="1:21" x14ac:dyDescent="0.35">
      <c r="A231">
        <v>229</v>
      </c>
      <c r="B231" s="4" t="s">
        <v>510</v>
      </c>
      <c r="C231" s="3" t="s">
        <v>511</v>
      </c>
      <c r="D231" s="11">
        <v>85600</v>
      </c>
      <c r="E231" s="11">
        <v>165798</v>
      </c>
      <c r="F231" s="9">
        <f t="shared" si="18"/>
        <v>193.68925233644859</v>
      </c>
      <c r="G231" s="6" t="s">
        <v>20</v>
      </c>
      <c r="H231">
        <v>2551</v>
      </c>
      <c r="I231" s="11">
        <f t="shared" si="23"/>
        <v>64.99333594668758</v>
      </c>
      <c r="J231" t="s">
        <v>21</v>
      </c>
      <c r="K231" t="s">
        <v>22</v>
      </c>
      <c r="L231" s="19">
        <f t="shared" si="19"/>
        <v>42887.208333333328</v>
      </c>
      <c r="M231" s="16">
        <f>(((N231/60)/60)/24)+DATE(1970,1,1)</f>
        <v>42887.208333333328</v>
      </c>
      <c r="N231">
        <v>1496293200</v>
      </c>
      <c r="O231" s="19">
        <f t="shared" si="20"/>
        <v>42935.208333333328</v>
      </c>
      <c r="P231">
        <v>1500440400</v>
      </c>
      <c r="Q231" t="b">
        <v>0</v>
      </c>
      <c r="R231" t="b">
        <v>1</v>
      </c>
      <c r="S231" t="s">
        <v>292</v>
      </c>
      <c r="T231" t="str">
        <f t="shared" si="21"/>
        <v>games</v>
      </c>
      <c r="U231" t="str">
        <f t="shared" si="22"/>
        <v>mobile games</v>
      </c>
    </row>
    <row r="232" spans="1:21" x14ac:dyDescent="0.35">
      <c r="A232">
        <v>230</v>
      </c>
      <c r="B232" s="4" t="s">
        <v>512</v>
      </c>
      <c r="C232" s="3" t="s">
        <v>513</v>
      </c>
      <c r="D232" s="11">
        <v>2400</v>
      </c>
      <c r="E232" s="11">
        <v>10084</v>
      </c>
      <c r="F232" s="9">
        <f t="shared" si="18"/>
        <v>420.16666666666669</v>
      </c>
      <c r="G232" s="6" t="s">
        <v>20</v>
      </c>
      <c r="H232">
        <v>101</v>
      </c>
      <c r="I232" s="11">
        <f t="shared" si="23"/>
        <v>99.841584158415841</v>
      </c>
      <c r="J232" t="s">
        <v>21</v>
      </c>
      <c r="K232" t="s">
        <v>22</v>
      </c>
      <c r="L232" s="19">
        <f t="shared" si="19"/>
        <v>43805.25</v>
      </c>
      <c r="M232" s="16">
        <f>(((N232/60)/60)/24)+DATE(1970,1,1)</f>
        <v>43805.25</v>
      </c>
      <c r="N232">
        <v>1575612000</v>
      </c>
      <c r="O232" s="19">
        <f t="shared" si="20"/>
        <v>43805.25</v>
      </c>
      <c r="P232">
        <v>1575612000</v>
      </c>
      <c r="Q232" t="b">
        <v>0</v>
      </c>
      <c r="R232" t="b">
        <v>0</v>
      </c>
      <c r="S232" t="s">
        <v>89</v>
      </c>
      <c r="T232" t="str">
        <f t="shared" si="21"/>
        <v>games</v>
      </c>
      <c r="U232" t="str">
        <f t="shared" si="22"/>
        <v>video games</v>
      </c>
    </row>
    <row r="233" spans="1:21" x14ac:dyDescent="0.35">
      <c r="A233">
        <v>231</v>
      </c>
      <c r="B233" s="4" t="s">
        <v>514</v>
      </c>
      <c r="C233" s="3" t="s">
        <v>515</v>
      </c>
      <c r="D233" s="11">
        <v>7200</v>
      </c>
      <c r="E233" s="11">
        <v>5523</v>
      </c>
      <c r="F233" s="9">
        <f t="shared" si="18"/>
        <v>76.708333333333329</v>
      </c>
      <c r="G233" s="6" t="s">
        <v>74</v>
      </c>
      <c r="H233">
        <v>67</v>
      </c>
      <c r="I233" s="11">
        <f t="shared" si="23"/>
        <v>82.432835820895519</v>
      </c>
      <c r="J233" t="s">
        <v>21</v>
      </c>
      <c r="K233" t="s">
        <v>22</v>
      </c>
      <c r="L233" s="19">
        <f t="shared" si="19"/>
        <v>41415.208333333336</v>
      </c>
      <c r="M233" s="16">
        <f>(((N233/60)/60)/24)+DATE(1970,1,1)</f>
        <v>41415.208333333336</v>
      </c>
      <c r="N233">
        <v>1369112400</v>
      </c>
      <c r="O233" s="19">
        <f t="shared" si="20"/>
        <v>41473.208333333336</v>
      </c>
      <c r="P233">
        <v>1374123600</v>
      </c>
      <c r="Q233" t="b">
        <v>0</v>
      </c>
      <c r="R233" t="b">
        <v>0</v>
      </c>
      <c r="S233" t="s">
        <v>33</v>
      </c>
      <c r="T233" t="str">
        <f t="shared" si="21"/>
        <v>theater</v>
      </c>
      <c r="U233" t="str">
        <f t="shared" si="22"/>
        <v>plays</v>
      </c>
    </row>
    <row r="234" spans="1:21" x14ac:dyDescent="0.35">
      <c r="A234">
        <v>232</v>
      </c>
      <c r="B234" s="4" t="s">
        <v>516</v>
      </c>
      <c r="C234" s="3" t="s">
        <v>517</v>
      </c>
      <c r="D234" s="11">
        <v>3400</v>
      </c>
      <c r="E234" s="11">
        <v>5823</v>
      </c>
      <c r="F234" s="9">
        <f t="shared" si="18"/>
        <v>171.26470588235293</v>
      </c>
      <c r="G234" s="6" t="s">
        <v>20</v>
      </c>
      <c r="H234">
        <v>92</v>
      </c>
      <c r="I234" s="11">
        <f t="shared" si="23"/>
        <v>63.293478260869563</v>
      </c>
      <c r="J234" t="s">
        <v>21</v>
      </c>
      <c r="K234" t="s">
        <v>22</v>
      </c>
      <c r="L234" s="19">
        <f t="shared" si="19"/>
        <v>42576.208333333328</v>
      </c>
      <c r="M234" s="16">
        <f>(((N234/60)/60)/24)+DATE(1970,1,1)</f>
        <v>42576.208333333328</v>
      </c>
      <c r="N234">
        <v>1469422800</v>
      </c>
      <c r="O234" s="19">
        <f t="shared" si="20"/>
        <v>42577.208333333328</v>
      </c>
      <c r="P234">
        <v>1469509200</v>
      </c>
      <c r="Q234" t="b">
        <v>0</v>
      </c>
      <c r="R234" t="b">
        <v>0</v>
      </c>
      <c r="S234" t="s">
        <v>33</v>
      </c>
      <c r="T234" t="str">
        <f t="shared" si="21"/>
        <v>theater</v>
      </c>
      <c r="U234" t="str">
        <f t="shared" si="22"/>
        <v>plays</v>
      </c>
    </row>
    <row r="235" spans="1:21" x14ac:dyDescent="0.35">
      <c r="A235">
        <v>233</v>
      </c>
      <c r="B235" s="4" t="s">
        <v>518</v>
      </c>
      <c r="C235" s="3" t="s">
        <v>519</v>
      </c>
      <c r="D235" s="11">
        <v>3800</v>
      </c>
      <c r="E235" s="11">
        <v>6000</v>
      </c>
      <c r="F235" s="9">
        <f t="shared" si="18"/>
        <v>157.89473684210526</v>
      </c>
      <c r="G235" s="6" t="s">
        <v>20</v>
      </c>
      <c r="H235">
        <v>62</v>
      </c>
      <c r="I235" s="11">
        <f t="shared" si="23"/>
        <v>96.774193548387103</v>
      </c>
      <c r="J235" t="s">
        <v>21</v>
      </c>
      <c r="K235" t="s">
        <v>22</v>
      </c>
      <c r="L235" s="19">
        <f t="shared" si="19"/>
        <v>40706.208333333336</v>
      </c>
      <c r="M235" s="16">
        <f>(((N235/60)/60)/24)+DATE(1970,1,1)</f>
        <v>40706.208333333336</v>
      </c>
      <c r="N235">
        <v>1307854800</v>
      </c>
      <c r="O235" s="19">
        <f t="shared" si="20"/>
        <v>40722.208333333336</v>
      </c>
      <c r="P235">
        <v>1309237200</v>
      </c>
      <c r="Q235" t="b">
        <v>0</v>
      </c>
      <c r="R235" t="b">
        <v>0</v>
      </c>
      <c r="S235" t="s">
        <v>71</v>
      </c>
      <c r="T235" t="str">
        <f t="shared" si="21"/>
        <v>film &amp; video</v>
      </c>
      <c r="U235" t="str">
        <f t="shared" si="22"/>
        <v>animation</v>
      </c>
    </row>
    <row r="236" spans="1:21" x14ac:dyDescent="0.35">
      <c r="A236">
        <v>234</v>
      </c>
      <c r="B236" s="4" t="s">
        <v>520</v>
      </c>
      <c r="C236" s="3" t="s">
        <v>521</v>
      </c>
      <c r="D236" s="11">
        <v>7500</v>
      </c>
      <c r="E236" s="11">
        <v>8181</v>
      </c>
      <c r="F236" s="9">
        <f t="shared" si="18"/>
        <v>109.08</v>
      </c>
      <c r="G236" s="6" t="s">
        <v>20</v>
      </c>
      <c r="H236">
        <v>149</v>
      </c>
      <c r="I236" s="11">
        <f t="shared" si="23"/>
        <v>54.906040268456373</v>
      </c>
      <c r="J236" t="s">
        <v>107</v>
      </c>
      <c r="K236" t="s">
        <v>108</v>
      </c>
      <c r="L236" s="19">
        <f t="shared" si="19"/>
        <v>42969.208333333328</v>
      </c>
      <c r="M236" s="16">
        <f>(((N236/60)/60)/24)+DATE(1970,1,1)</f>
        <v>42969.208333333328</v>
      </c>
      <c r="N236">
        <v>1503378000</v>
      </c>
      <c r="O236" s="19">
        <f t="shared" si="20"/>
        <v>42976.208333333328</v>
      </c>
      <c r="P236">
        <v>1503982800</v>
      </c>
      <c r="Q236" t="b">
        <v>0</v>
      </c>
      <c r="R236" t="b">
        <v>1</v>
      </c>
      <c r="S236" t="s">
        <v>89</v>
      </c>
      <c r="T236" t="str">
        <f t="shared" si="21"/>
        <v>games</v>
      </c>
      <c r="U236" t="str">
        <f t="shared" si="22"/>
        <v>video games</v>
      </c>
    </row>
    <row r="237" spans="1:21" ht="31" x14ac:dyDescent="0.35">
      <c r="A237">
        <v>235</v>
      </c>
      <c r="B237" s="4" t="s">
        <v>522</v>
      </c>
      <c r="C237" s="3" t="s">
        <v>523</v>
      </c>
      <c r="D237" s="11">
        <v>8600</v>
      </c>
      <c r="E237" s="11">
        <v>3589</v>
      </c>
      <c r="F237" s="9">
        <f t="shared" si="18"/>
        <v>41.732558139534881</v>
      </c>
      <c r="G237" s="6" t="s">
        <v>14</v>
      </c>
      <c r="H237">
        <v>92</v>
      </c>
      <c r="I237" s="11">
        <f t="shared" si="23"/>
        <v>39.010869565217391</v>
      </c>
      <c r="J237" t="s">
        <v>21</v>
      </c>
      <c r="K237" t="s">
        <v>22</v>
      </c>
      <c r="L237" s="19">
        <f t="shared" si="19"/>
        <v>42779.25</v>
      </c>
      <c r="M237" s="16">
        <f>(((N237/60)/60)/24)+DATE(1970,1,1)</f>
        <v>42779.25</v>
      </c>
      <c r="N237">
        <v>1486965600</v>
      </c>
      <c r="O237" s="19">
        <f t="shared" si="20"/>
        <v>42784.25</v>
      </c>
      <c r="P237">
        <v>1487397600</v>
      </c>
      <c r="Q237" t="b">
        <v>0</v>
      </c>
      <c r="R237" t="b">
        <v>0</v>
      </c>
      <c r="S237" t="s">
        <v>71</v>
      </c>
      <c r="T237" t="str">
        <f t="shared" si="21"/>
        <v>film &amp; video</v>
      </c>
      <c r="U237" t="str">
        <f t="shared" si="22"/>
        <v>animation</v>
      </c>
    </row>
    <row r="238" spans="1:21" x14ac:dyDescent="0.35">
      <c r="A238">
        <v>236</v>
      </c>
      <c r="B238" s="4" t="s">
        <v>524</v>
      </c>
      <c r="C238" s="3" t="s">
        <v>525</v>
      </c>
      <c r="D238" s="11">
        <v>39500</v>
      </c>
      <c r="E238" s="11">
        <v>4323</v>
      </c>
      <c r="F238" s="9">
        <f t="shared" si="18"/>
        <v>10.944303797468354</v>
      </c>
      <c r="G238" s="6" t="s">
        <v>14</v>
      </c>
      <c r="H238">
        <v>57</v>
      </c>
      <c r="I238" s="11">
        <f t="shared" si="23"/>
        <v>75.84210526315789</v>
      </c>
      <c r="J238" t="s">
        <v>26</v>
      </c>
      <c r="K238" t="s">
        <v>27</v>
      </c>
      <c r="L238" s="19">
        <f t="shared" si="19"/>
        <v>43641.208333333328</v>
      </c>
      <c r="M238" s="16">
        <f>(((N238/60)/60)/24)+DATE(1970,1,1)</f>
        <v>43641.208333333328</v>
      </c>
      <c r="N238">
        <v>1561438800</v>
      </c>
      <c r="O238" s="19">
        <f t="shared" si="20"/>
        <v>43648.208333333328</v>
      </c>
      <c r="P238">
        <v>1562043600</v>
      </c>
      <c r="Q238" t="b">
        <v>0</v>
      </c>
      <c r="R238" t="b">
        <v>1</v>
      </c>
      <c r="S238" t="s">
        <v>23</v>
      </c>
      <c r="T238" t="str">
        <f t="shared" si="21"/>
        <v>music</v>
      </c>
      <c r="U238" t="str">
        <f t="shared" si="22"/>
        <v>rock</v>
      </c>
    </row>
    <row r="239" spans="1:21" ht="31" x14ac:dyDescent="0.35">
      <c r="A239">
        <v>237</v>
      </c>
      <c r="B239" s="4" t="s">
        <v>526</v>
      </c>
      <c r="C239" s="3" t="s">
        <v>527</v>
      </c>
      <c r="D239" s="11">
        <v>9300</v>
      </c>
      <c r="E239" s="11">
        <v>14822</v>
      </c>
      <c r="F239" s="9">
        <f t="shared" si="18"/>
        <v>159.3763440860215</v>
      </c>
      <c r="G239" s="6" t="s">
        <v>20</v>
      </c>
      <c r="H239">
        <v>329</v>
      </c>
      <c r="I239" s="11">
        <f t="shared" si="23"/>
        <v>45.051671732522799</v>
      </c>
      <c r="J239" t="s">
        <v>21</v>
      </c>
      <c r="K239" t="s">
        <v>22</v>
      </c>
      <c r="L239" s="19">
        <f t="shared" si="19"/>
        <v>41754.208333333336</v>
      </c>
      <c r="M239" s="16">
        <f>(((N239/60)/60)/24)+DATE(1970,1,1)</f>
        <v>41754.208333333336</v>
      </c>
      <c r="N239">
        <v>1398402000</v>
      </c>
      <c r="O239" s="19">
        <f t="shared" si="20"/>
        <v>41756.208333333336</v>
      </c>
      <c r="P239">
        <v>1398574800</v>
      </c>
      <c r="Q239" t="b">
        <v>0</v>
      </c>
      <c r="R239" t="b">
        <v>0</v>
      </c>
      <c r="S239" t="s">
        <v>71</v>
      </c>
      <c r="T239" t="str">
        <f t="shared" si="21"/>
        <v>film &amp; video</v>
      </c>
      <c r="U239" t="str">
        <f t="shared" si="22"/>
        <v>animation</v>
      </c>
    </row>
    <row r="240" spans="1:21" x14ac:dyDescent="0.35">
      <c r="A240">
        <v>238</v>
      </c>
      <c r="B240" s="4" t="s">
        <v>528</v>
      </c>
      <c r="C240" s="3" t="s">
        <v>529</v>
      </c>
      <c r="D240" s="11">
        <v>2400</v>
      </c>
      <c r="E240" s="11">
        <v>10138</v>
      </c>
      <c r="F240" s="9">
        <f t="shared" si="18"/>
        <v>422.41666666666669</v>
      </c>
      <c r="G240" s="6" t="s">
        <v>20</v>
      </c>
      <c r="H240">
        <v>97</v>
      </c>
      <c r="I240" s="11">
        <f t="shared" si="23"/>
        <v>104.51546391752578</v>
      </c>
      <c r="J240" t="s">
        <v>36</v>
      </c>
      <c r="K240" t="s">
        <v>37</v>
      </c>
      <c r="L240" s="19">
        <f t="shared" si="19"/>
        <v>43083.25</v>
      </c>
      <c r="M240" s="16">
        <f>(((N240/60)/60)/24)+DATE(1970,1,1)</f>
        <v>43083.25</v>
      </c>
      <c r="N240">
        <v>1513231200</v>
      </c>
      <c r="O240" s="19">
        <f t="shared" si="20"/>
        <v>43108.25</v>
      </c>
      <c r="P240">
        <v>1515391200</v>
      </c>
      <c r="Q240" t="b">
        <v>0</v>
      </c>
      <c r="R240" t="b">
        <v>1</v>
      </c>
      <c r="S240" t="s">
        <v>33</v>
      </c>
      <c r="T240" t="str">
        <f t="shared" si="21"/>
        <v>theater</v>
      </c>
      <c r="U240" t="str">
        <f t="shared" si="22"/>
        <v>plays</v>
      </c>
    </row>
    <row r="241" spans="1:21" ht="31" x14ac:dyDescent="0.35">
      <c r="A241">
        <v>239</v>
      </c>
      <c r="B241" s="4" t="s">
        <v>530</v>
      </c>
      <c r="C241" s="3" t="s">
        <v>531</v>
      </c>
      <c r="D241" s="11">
        <v>3200</v>
      </c>
      <c r="E241" s="11">
        <v>3127</v>
      </c>
      <c r="F241" s="9">
        <f t="shared" si="18"/>
        <v>97.71875</v>
      </c>
      <c r="G241" s="6" t="s">
        <v>14</v>
      </c>
      <c r="H241">
        <v>41</v>
      </c>
      <c r="I241" s="11">
        <f t="shared" si="23"/>
        <v>76.268292682926827</v>
      </c>
      <c r="J241" t="s">
        <v>21</v>
      </c>
      <c r="K241" t="s">
        <v>22</v>
      </c>
      <c r="L241" s="19">
        <f t="shared" si="19"/>
        <v>42245.208333333328</v>
      </c>
      <c r="M241" s="16">
        <f>(((N241/60)/60)/24)+DATE(1970,1,1)</f>
        <v>42245.208333333328</v>
      </c>
      <c r="N241">
        <v>1440824400</v>
      </c>
      <c r="O241" s="19">
        <f t="shared" si="20"/>
        <v>42249.208333333328</v>
      </c>
      <c r="P241">
        <v>1441170000</v>
      </c>
      <c r="Q241" t="b">
        <v>0</v>
      </c>
      <c r="R241" t="b">
        <v>0</v>
      </c>
      <c r="S241" t="s">
        <v>65</v>
      </c>
      <c r="T241" t="str">
        <f t="shared" si="21"/>
        <v>technology</v>
      </c>
      <c r="U241" t="str">
        <f t="shared" si="22"/>
        <v>wearables</v>
      </c>
    </row>
    <row r="242" spans="1:21" x14ac:dyDescent="0.35">
      <c r="A242">
        <v>240</v>
      </c>
      <c r="B242" s="4" t="s">
        <v>532</v>
      </c>
      <c r="C242" s="3" t="s">
        <v>533</v>
      </c>
      <c r="D242" s="11">
        <v>29400</v>
      </c>
      <c r="E242" s="11">
        <v>123124</v>
      </c>
      <c r="F242" s="9">
        <f t="shared" si="18"/>
        <v>418.78911564625849</v>
      </c>
      <c r="G242" s="6" t="s">
        <v>20</v>
      </c>
      <c r="H242">
        <v>1784</v>
      </c>
      <c r="I242" s="11">
        <f t="shared" si="23"/>
        <v>69.015695067264573</v>
      </c>
      <c r="J242" t="s">
        <v>21</v>
      </c>
      <c r="K242" t="s">
        <v>22</v>
      </c>
      <c r="L242" s="19">
        <f t="shared" si="19"/>
        <v>40396.208333333336</v>
      </c>
      <c r="M242" s="16">
        <f>(((N242/60)/60)/24)+DATE(1970,1,1)</f>
        <v>40396.208333333336</v>
      </c>
      <c r="N242">
        <v>1281070800</v>
      </c>
      <c r="O242" s="19">
        <f t="shared" si="20"/>
        <v>40397.208333333336</v>
      </c>
      <c r="P242">
        <v>1281157200</v>
      </c>
      <c r="Q242" t="b">
        <v>0</v>
      </c>
      <c r="R242" t="b">
        <v>0</v>
      </c>
      <c r="S242" t="s">
        <v>33</v>
      </c>
      <c r="T242" t="str">
        <f t="shared" si="21"/>
        <v>theater</v>
      </c>
      <c r="U242" t="str">
        <f t="shared" si="22"/>
        <v>plays</v>
      </c>
    </row>
    <row r="243" spans="1:21" x14ac:dyDescent="0.35">
      <c r="A243">
        <v>241</v>
      </c>
      <c r="B243" s="4" t="s">
        <v>534</v>
      </c>
      <c r="C243" s="3" t="s">
        <v>535</v>
      </c>
      <c r="D243" s="11">
        <v>168500</v>
      </c>
      <c r="E243" s="11">
        <v>171729</v>
      </c>
      <c r="F243" s="9">
        <f t="shared" si="18"/>
        <v>101.91632047477745</v>
      </c>
      <c r="G243" s="6" t="s">
        <v>20</v>
      </c>
      <c r="H243">
        <v>1684</v>
      </c>
      <c r="I243" s="11">
        <f t="shared" si="23"/>
        <v>101.97684085510689</v>
      </c>
      <c r="J243" t="s">
        <v>26</v>
      </c>
      <c r="K243" t="s">
        <v>27</v>
      </c>
      <c r="L243" s="19">
        <f t="shared" si="19"/>
        <v>41742.208333333336</v>
      </c>
      <c r="M243" s="16">
        <f>(((N243/60)/60)/24)+DATE(1970,1,1)</f>
        <v>41742.208333333336</v>
      </c>
      <c r="N243">
        <v>1397365200</v>
      </c>
      <c r="O243" s="19">
        <f t="shared" si="20"/>
        <v>41752.208333333336</v>
      </c>
      <c r="P243">
        <v>1398229200</v>
      </c>
      <c r="Q243" t="b">
        <v>0</v>
      </c>
      <c r="R243" t="b">
        <v>1</v>
      </c>
      <c r="S243" t="s">
        <v>68</v>
      </c>
      <c r="T243" t="str">
        <f t="shared" si="21"/>
        <v>publishing</v>
      </c>
      <c r="U243" t="str">
        <f t="shared" si="22"/>
        <v>nonfiction</v>
      </c>
    </row>
    <row r="244" spans="1:21" x14ac:dyDescent="0.35">
      <c r="A244">
        <v>242</v>
      </c>
      <c r="B244" s="4" t="s">
        <v>536</v>
      </c>
      <c r="C244" s="3" t="s">
        <v>537</v>
      </c>
      <c r="D244" s="11">
        <v>8400</v>
      </c>
      <c r="E244" s="11">
        <v>10729</v>
      </c>
      <c r="F244" s="9">
        <f t="shared" si="18"/>
        <v>127.72619047619047</v>
      </c>
      <c r="G244" s="6" t="s">
        <v>20</v>
      </c>
      <c r="H244">
        <v>250</v>
      </c>
      <c r="I244" s="11">
        <f t="shared" si="23"/>
        <v>42.915999999999997</v>
      </c>
      <c r="J244" t="s">
        <v>21</v>
      </c>
      <c r="K244" t="s">
        <v>22</v>
      </c>
      <c r="L244" s="19">
        <f t="shared" si="19"/>
        <v>42865.208333333328</v>
      </c>
      <c r="M244" s="16">
        <f>(((N244/60)/60)/24)+DATE(1970,1,1)</f>
        <v>42865.208333333328</v>
      </c>
      <c r="N244">
        <v>1494392400</v>
      </c>
      <c r="O244" s="19">
        <f t="shared" si="20"/>
        <v>42875.208333333328</v>
      </c>
      <c r="P244">
        <v>1495256400</v>
      </c>
      <c r="Q244" t="b">
        <v>0</v>
      </c>
      <c r="R244" t="b">
        <v>1</v>
      </c>
      <c r="S244" t="s">
        <v>23</v>
      </c>
      <c r="T244" t="str">
        <f t="shared" si="21"/>
        <v>music</v>
      </c>
      <c r="U244" t="str">
        <f t="shared" si="22"/>
        <v>rock</v>
      </c>
    </row>
    <row r="245" spans="1:21" ht="31" x14ac:dyDescent="0.35">
      <c r="A245">
        <v>243</v>
      </c>
      <c r="B245" s="4" t="s">
        <v>538</v>
      </c>
      <c r="C245" s="3" t="s">
        <v>539</v>
      </c>
      <c r="D245" s="11">
        <v>2300</v>
      </c>
      <c r="E245" s="11">
        <v>10240</v>
      </c>
      <c r="F245" s="9">
        <f t="shared" si="18"/>
        <v>445.21739130434781</v>
      </c>
      <c r="G245" s="6" t="s">
        <v>20</v>
      </c>
      <c r="H245">
        <v>238</v>
      </c>
      <c r="I245" s="11">
        <f t="shared" si="23"/>
        <v>43.025210084033617</v>
      </c>
      <c r="J245" t="s">
        <v>21</v>
      </c>
      <c r="K245" t="s">
        <v>22</v>
      </c>
      <c r="L245" s="19">
        <f t="shared" si="19"/>
        <v>43163.25</v>
      </c>
      <c r="M245" s="16">
        <f>(((N245/60)/60)/24)+DATE(1970,1,1)</f>
        <v>43163.25</v>
      </c>
      <c r="N245">
        <v>1520143200</v>
      </c>
      <c r="O245" s="19">
        <f t="shared" si="20"/>
        <v>43166.25</v>
      </c>
      <c r="P245">
        <v>1520402400</v>
      </c>
      <c r="Q245" t="b">
        <v>0</v>
      </c>
      <c r="R245" t="b">
        <v>0</v>
      </c>
      <c r="S245" t="s">
        <v>33</v>
      </c>
      <c r="T245" t="str">
        <f t="shared" si="21"/>
        <v>theater</v>
      </c>
      <c r="U245" t="str">
        <f t="shared" si="22"/>
        <v>plays</v>
      </c>
    </row>
    <row r="246" spans="1:21" ht="31" x14ac:dyDescent="0.35">
      <c r="A246">
        <v>244</v>
      </c>
      <c r="B246" s="4" t="s">
        <v>540</v>
      </c>
      <c r="C246" s="3" t="s">
        <v>541</v>
      </c>
      <c r="D246" s="11">
        <v>700</v>
      </c>
      <c r="E246" s="11">
        <v>3988</v>
      </c>
      <c r="F246" s="9">
        <f t="shared" si="18"/>
        <v>569.71428571428578</v>
      </c>
      <c r="G246" s="6" t="s">
        <v>20</v>
      </c>
      <c r="H246">
        <v>53</v>
      </c>
      <c r="I246" s="11">
        <f t="shared" si="23"/>
        <v>75.245283018867923</v>
      </c>
      <c r="J246" t="s">
        <v>21</v>
      </c>
      <c r="K246" t="s">
        <v>22</v>
      </c>
      <c r="L246" s="19">
        <f t="shared" si="19"/>
        <v>41834.208333333336</v>
      </c>
      <c r="M246" s="16">
        <f>(((N246/60)/60)/24)+DATE(1970,1,1)</f>
        <v>41834.208333333336</v>
      </c>
      <c r="N246">
        <v>1405314000</v>
      </c>
      <c r="O246" s="19">
        <f t="shared" si="20"/>
        <v>41886.208333333336</v>
      </c>
      <c r="P246">
        <v>1409806800</v>
      </c>
      <c r="Q246" t="b">
        <v>0</v>
      </c>
      <c r="R246" t="b">
        <v>0</v>
      </c>
      <c r="S246" t="s">
        <v>33</v>
      </c>
      <c r="T246" t="str">
        <f t="shared" si="21"/>
        <v>theater</v>
      </c>
      <c r="U246" t="str">
        <f t="shared" si="22"/>
        <v>plays</v>
      </c>
    </row>
    <row r="247" spans="1:21" x14ac:dyDescent="0.35">
      <c r="A247">
        <v>245</v>
      </c>
      <c r="B247" s="4" t="s">
        <v>542</v>
      </c>
      <c r="C247" s="3" t="s">
        <v>543</v>
      </c>
      <c r="D247" s="11">
        <v>2900</v>
      </c>
      <c r="E247" s="11">
        <v>14771</v>
      </c>
      <c r="F247" s="9">
        <f t="shared" si="18"/>
        <v>509.34482758620686</v>
      </c>
      <c r="G247" s="6" t="s">
        <v>20</v>
      </c>
      <c r="H247">
        <v>214</v>
      </c>
      <c r="I247" s="11">
        <f t="shared" si="23"/>
        <v>69.023364485981304</v>
      </c>
      <c r="J247" t="s">
        <v>21</v>
      </c>
      <c r="K247" t="s">
        <v>22</v>
      </c>
      <c r="L247" s="19">
        <f t="shared" si="19"/>
        <v>41736.208333333336</v>
      </c>
      <c r="M247" s="16">
        <f>(((N247/60)/60)/24)+DATE(1970,1,1)</f>
        <v>41736.208333333336</v>
      </c>
      <c r="N247">
        <v>1396846800</v>
      </c>
      <c r="O247" s="19">
        <f t="shared" si="20"/>
        <v>41737.208333333336</v>
      </c>
      <c r="P247">
        <v>1396933200</v>
      </c>
      <c r="Q247" t="b">
        <v>0</v>
      </c>
      <c r="R247" t="b">
        <v>0</v>
      </c>
      <c r="S247" t="s">
        <v>33</v>
      </c>
      <c r="T247" t="str">
        <f t="shared" si="21"/>
        <v>theater</v>
      </c>
      <c r="U247" t="str">
        <f t="shared" si="22"/>
        <v>plays</v>
      </c>
    </row>
    <row r="248" spans="1:21" x14ac:dyDescent="0.35">
      <c r="A248">
        <v>246</v>
      </c>
      <c r="B248" s="4" t="s">
        <v>544</v>
      </c>
      <c r="C248" s="3" t="s">
        <v>545</v>
      </c>
      <c r="D248" s="11">
        <v>4500</v>
      </c>
      <c r="E248" s="11">
        <v>14649</v>
      </c>
      <c r="F248" s="9">
        <f t="shared" si="18"/>
        <v>325.5333333333333</v>
      </c>
      <c r="G248" s="6" t="s">
        <v>20</v>
      </c>
      <c r="H248">
        <v>222</v>
      </c>
      <c r="I248" s="11">
        <f t="shared" si="23"/>
        <v>65.986486486486484</v>
      </c>
      <c r="J248" t="s">
        <v>21</v>
      </c>
      <c r="K248" t="s">
        <v>22</v>
      </c>
      <c r="L248" s="19">
        <f t="shared" si="19"/>
        <v>41491.208333333336</v>
      </c>
      <c r="M248" s="16">
        <f>(((N248/60)/60)/24)+DATE(1970,1,1)</f>
        <v>41491.208333333336</v>
      </c>
      <c r="N248">
        <v>1375678800</v>
      </c>
      <c r="O248" s="19">
        <f t="shared" si="20"/>
        <v>41495.208333333336</v>
      </c>
      <c r="P248">
        <v>1376024400</v>
      </c>
      <c r="Q248" t="b">
        <v>0</v>
      </c>
      <c r="R248" t="b">
        <v>0</v>
      </c>
      <c r="S248" t="s">
        <v>28</v>
      </c>
      <c r="T248" t="str">
        <f t="shared" si="21"/>
        <v>technology</v>
      </c>
      <c r="U248" t="str">
        <f t="shared" si="22"/>
        <v>web</v>
      </c>
    </row>
    <row r="249" spans="1:21" x14ac:dyDescent="0.35">
      <c r="A249">
        <v>247</v>
      </c>
      <c r="B249" s="4" t="s">
        <v>546</v>
      </c>
      <c r="C249" s="3" t="s">
        <v>547</v>
      </c>
      <c r="D249" s="11">
        <v>19800</v>
      </c>
      <c r="E249" s="11">
        <v>184658</v>
      </c>
      <c r="F249" s="9">
        <f t="shared" si="18"/>
        <v>932.61616161616166</v>
      </c>
      <c r="G249" s="6" t="s">
        <v>20</v>
      </c>
      <c r="H249">
        <v>1884</v>
      </c>
      <c r="I249" s="11">
        <f t="shared" si="23"/>
        <v>98.013800424628457</v>
      </c>
      <c r="J249" t="s">
        <v>21</v>
      </c>
      <c r="K249" t="s">
        <v>22</v>
      </c>
      <c r="L249" s="19">
        <f t="shared" si="19"/>
        <v>42726.25</v>
      </c>
      <c r="M249" s="16">
        <f>(((N249/60)/60)/24)+DATE(1970,1,1)</f>
        <v>42726.25</v>
      </c>
      <c r="N249">
        <v>1482386400</v>
      </c>
      <c r="O249" s="19">
        <f t="shared" si="20"/>
        <v>42741.25</v>
      </c>
      <c r="P249">
        <v>1483682400</v>
      </c>
      <c r="Q249" t="b">
        <v>0</v>
      </c>
      <c r="R249" t="b">
        <v>1</v>
      </c>
      <c r="S249" t="s">
        <v>119</v>
      </c>
      <c r="T249" t="str">
        <f t="shared" si="21"/>
        <v>publishing</v>
      </c>
      <c r="U249" t="str">
        <f t="shared" si="22"/>
        <v>fiction</v>
      </c>
    </row>
    <row r="250" spans="1:21" x14ac:dyDescent="0.35">
      <c r="A250">
        <v>248</v>
      </c>
      <c r="B250" s="4" t="s">
        <v>548</v>
      </c>
      <c r="C250" s="3" t="s">
        <v>549</v>
      </c>
      <c r="D250" s="11">
        <v>6200</v>
      </c>
      <c r="E250" s="11">
        <v>13103</v>
      </c>
      <c r="F250" s="9">
        <f t="shared" si="18"/>
        <v>211.33870967741933</v>
      </c>
      <c r="G250" s="6" t="s">
        <v>20</v>
      </c>
      <c r="H250">
        <v>218</v>
      </c>
      <c r="I250" s="11">
        <f t="shared" si="23"/>
        <v>60.105504587155963</v>
      </c>
      <c r="J250" t="s">
        <v>26</v>
      </c>
      <c r="K250" t="s">
        <v>27</v>
      </c>
      <c r="L250" s="19">
        <f t="shared" si="19"/>
        <v>42004.25</v>
      </c>
      <c r="M250" s="16">
        <f>(((N250/60)/60)/24)+DATE(1970,1,1)</f>
        <v>42004.25</v>
      </c>
      <c r="N250">
        <v>1420005600</v>
      </c>
      <c r="O250" s="19">
        <f t="shared" si="20"/>
        <v>42009.25</v>
      </c>
      <c r="P250">
        <v>1420437600</v>
      </c>
      <c r="Q250" t="b">
        <v>0</v>
      </c>
      <c r="R250" t="b">
        <v>0</v>
      </c>
      <c r="S250" t="s">
        <v>292</v>
      </c>
      <c r="T250" t="str">
        <f t="shared" si="21"/>
        <v>games</v>
      </c>
      <c r="U250" t="str">
        <f t="shared" si="22"/>
        <v>mobile games</v>
      </c>
    </row>
    <row r="251" spans="1:21" x14ac:dyDescent="0.35">
      <c r="A251">
        <v>249</v>
      </c>
      <c r="B251" s="4" t="s">
        <v>550</v>
      </c>
      <c r="C251" s="3" t="s">
        <v>551</v>
      </c>
      <c r="D251" s="11">
        <v>61500</v>
      </c>
      <c r="E251" s="11">
        <v>168095</v>
      </c>
      <c r="F251" s="9">
        <f t="shared" si="18"/>
        <v>273.32520325203251</v>
      </c>
      <c r="G251" s="6" t="s">
        <v>20</v>
      </c>
      <c r="H251">
        <v>6465</v>
      </c>
      <c r="I251" s="11">
        <f t="shared" si="23"/>
        <v>26.000773395204948</v>
      </c>
      <c r="J251" t="s">
        <v>21</v>
      </c>
      <c r="K251" t="s">
        <v>22</v>
      </c>
      <c r="L251" s="19">
        <f t="shared" si="19"/>
        <v>42006.25</v>
      </c>
      <c r="M251" s="16">
        <f>(((N251/60)/60)/24)+DATE(1970,1,1)</f>
        <v>42006.25</v>
      </c>
      <c r="N251">
        <v>1420178400</v>
      </c>
      <c r="O251" s="19">
        <f t="shared" si="20"/>
        <v>42013.25</v>
      </c>
      <c r="P251">
        <v>1420783200</v>
      </c>
      <c r="Q251" t="b">
        <v>0</v>
      </c>
      <c r="R251" t="b">
        <v>0</v>
      </c>
      <c r="S251" t="s">
        <v>206</v>
      </c>
      <c r="T251" t="str">
        <f t="shared" si="21"/>
        <v>publishing</v>
      </c>
      <c r="U251" t="str">
        <f t="shared" si="22"/>
        <v>translations</v>
      </c>
    </row>
    <row r="252" spans="1:21" x14ac:dyDescent="0.35">
      <c r="A252">
        <v>250</v>
      </c>
      <c r="B252" s="4" t="s">
        <v>552</v>
      </c>
      <c r="C252" s="3" t="s">
        <v>553</v>
      </c>
      <c r="D252" s="11">
        <v>100</v>
      </c>
      <c r="E252" s="11">
        <v>3</v>
      </c>
      <c r="F252" s="9">
        <f t="shared" si="18"/>
        <v>3</v>
      </c>
      <c r="G252" s="6" t="s">
        <v>14</v>
      </c>
      <c r="H252">
        <v>1</v>
      </c>
      <c r="I252" s="11">
        <f t="shared" si="23"/>
        <v>3</v>
      </c>
      <c r="J252" t="s">
        <v>21</v>
      </c>
      <c r="K252" t="s">
        <v>22</v>
      </c>
      <c r="L252" s="19">
        <f t="shared" si="19"/>
        <v>40203.25</v>
      </c>
      <c r="M252" s="16">
        <f>(((N252/60)/60)/24)+DATE(1970,1,1)</f>
        <v>40203.25</v>
      </c>
      <c r="N252">
        <v>1264399200</v>
      </c>
      <c r="O252" s="19">
        <f t="shared" si="20"/>
        <v>40238.25</v>
      </c>
      <c r="P252">
        <v>1267423200</v>
      </c>
      <c r="Q252" t="b">
        <v>0</v>
      </c>
      <c r="R252" t="b">
        <v>0</v>
      </c>
      <c r="S252" t="s">
        <v>23</v>
      </c>
      <c r="T252" t="str">
        <f t="shared" si="21"/>
        <v>music</v>
      </c>
      <c r="U252" t="str">
        <f t="shared" si="22"/>
        <v>rock</v>
      </c>
    </row>
    <row r="253" spans="1:21" x14ac:dyDescent="0.35">
      <c r="A253">
        <v>251</v>
      </c>
      <c r="B253" s="4" t="s">
        <v>554</v>
      </c>
      <c r="C253" s="3" t="s">
        <v>555</v>
      </c>
      <c r="D253" s="11">
        <v>7100</v>
      </c>
      <c r="E253" s="11">
        <v>3840</v>
      </c>
      <c r="F253" s="9">
        <f t="shared" si="18"/>
        <v>54.084507042253513</v>
      </c>
      <c r="G253" s="6" t="s">
        <v>14</v>
      </c>
      <c r="H253">
        <v>101</v>
      </c>
      <c r="I253" s="11">
        <f t="shared" si="23"/>
        <v>38.019801980198018</v>
      </c>
      <c r="J253" t="s">
        <v>21</v>
      </c>
      <c r="K253" t="s">
        <v>22</v>
      </c>
      <c r="L253" s="19">
        <f t="shared" si="19"/>
        <v>41252.25</v>
      </c>
      <c r="M253" s="16">
        <f>(((N253/60)/60)/24)+DATE(1970,1,1)</f>
        <v>41252.25</v>
      </c>
      <c r="N253">
        <v>1355032800</v>
      </c>
      <c r="O253" s="19">
        <f t="shared" si="20"/>
        <v>41254.25</v>
      </c>
      <c r="P253">
        <v>1355205600</v>
      </c>
      <c r="Q253" t="b">
        <v>0</v>
      </c>
      <c r="R253" t="b">
        <v>0</v>
      </c>
      <c r="S253" t="s">
        <v>33</v>
      </c>
      <c r="T253" t="str">
        <f t="shared" si="21"/>
        <v>theater</v>
      </c>
      <c r="U253" t="str">
        <f t="shared" si="22"/>
        <v>plays</v>
      </c>
    </row>
    <row r="254" spans="1:21" ht="31" x14ac:dyDescent="0.35">
      <c r="A254">
        <v>252</v>
      </c>
      <c r="B254" s="4" t="s">
        <v>556</v>
      </c>
      <c r="C254" s="3" t="s">
        <v>557</v>
      </c>
      <c r="D254" s="11">
        <v>1000</v>
      </c>
      <c r="E254" s="11">
        <v>6263</v>
      </c>
      <c r="F254" s="9">
        <f t="shared" si="18"/>
        <v>626.29999999999995</v>
      </c>
      <c r="G254" s="6" t="s">
        <v>20</v>
      </c>
      <c r="H254">
        <v>59</v>
      </c>
      <c r="I254" s="11">
        <f t="shared" si="23"/>
        <v>106.15254237288136</v>
      </c>
      <c r="J254" t="s">
        <v>21</v>
      </c>
      <c r="K254" t="s">
        <v>22</v>
      </c>
      <c r="L254" s="19">
        <f t="shared" si="19"/>
        <v>41572.208333333336</v>
      </c>
      <c r="M254" s="16">
        <f>(((N254/60)/60)/24)+DATE(1970,1,1)</f>
        <v>41572.208333333336</v>
      </c>
      <c r="N254">
        <v>1382677200</v>
      </c>
      <c r="O254" s="19">
        <f t="shared" si="20"/>
        <v>41577.208333333336</v>
      </c>
      <c r="P254">
        <v>1383109200</v>
      </c>
      <c r="Q254" t="b">
        <v>0</v>
      </c>
      <c r="R254" t="b">
        <v>0</v>
      </c>
      <c r="S254" t="s">
        <v>33</v>
      </c>
      <c r="T254" t="str">
        <f t="shared" si="21"/>
        <v>theater</v>
      </c>
      <c r="U254" t="str">
        <f t="shared" si="22"/>
        <v>plays</v>
      </c>
    </row>
    <row r="255" spans="1:21" x14ac:dyDescent="0.35">
      <c r="A255">
        <v>253</v>
      </c>
      <c r="B255" s="4" t="s">
        <v>558</v>
      </c>
      <c r="C255" s="3" t="s">
        <v>559</v>
      </c>
      <c r="D255" s="11">
        <v>121500</v>
      </c>
      <c r="E255" s="11">
        <v>108161</v>
      </c>
      <c r="F255" s="9">
        <f t="shared" si="18"/>
        <v>89.021399176954731</v>
      </c>
      <c r="G255" s="6" t="s">
        <v>14</v>
      </c>
      <c r="H255">
        <v>1335</v>
      </c>
      <c r="I255" s="11">
        <f t="shared" si="23"/>
        <v>81.019475655430711</v>
      </c>
      <c r="J255" t="s">
        <v>15</v>
      </c>
      <c r="K255" t="s">
        <v>16</v>
      </c>
      <c r="L255" s="19">
        <f t="shared" si="19"/>
        <v>40641.208333333336</v>
      </c>
      <c r="M255" s="16">
        <f>(((N255/60)/60)/24)+DATE(1970,1,1)</f>
        <v>40641.208333333336</v>
      </c>
      <c r="N255">
        <v>1302238800</v>
      </c>
      <c r="O255" s="19">
        <f t="shared" si="20"/>
        <v>40653.208333333336</v>
      </c>
      <c r="P255">
        <v>1303275600</v>
      </c>
      <c r="Q255" t="b">
        <v>0</v>
      </c>
      <c r="R255" t="b">
        <v>0</v>
      </c>
      <c r="S255" t="s">
        <v>53</v>
      </c>
      <c r="T255" t="str">
        <f t="shared" si="21"/>
        <v>film &amp; video</v>
      </c>
      <c r="U255" t="str">
        <f t="shared" si="22"/>
        <v>drama</v>
      </c>
    </row>
    <row r="256" spans="1:21" ht="31" x14ac:dyDescent="0.35">
      <c r="A256">
        <v>254</v>
      </c>
      <c r="B256" s="4" t="s">
        <v>560</v>
      </c>
      <c r="C256" s="3" t="s">
        <v>561</v>
      </c>
      <c r="D256" s="11">
        <v>4600</v>
      </c>
      <c r="E256" s="11">
        <v>8505</v>
      </c>
      <c r="F256" s="9">
        <f t="shared" si="18"/>
        <v>184.89130434782609</v>
      </c>
      <c r="G256" s="6" t="s">
        <v>20</v>
      </c>
      <c r="H256">
        <v>88</v>
      </c>
      <c r="I256" s="11">
        <f t="shared" si="23"/>
        <v>96.647727272727266</v>
      </c>
      <c r="J256" t="s">
        <v>21</v>
      </c>
      <c r="K256" t="s">
        <v>22</v>
      </c>
      <c r="L256" s="19">
        <f t="shared" si="19"/>
        <v>42787.25</v>
      </c>
      <c r="M256" s="16">
        <f>(((N256/60)/60)/24)+DATE(1970,1,1)</f>
        <v>42787.25</v>
      </c>
      <c r="N256">
        <v>1487656800</v>
      </c>
      <c r="O256" s="19">
        <f t="shared" si="20"/>
        <v>42789.25</v>
      </c>
      <c r="P256">
        <v>1487829600</v>
      </c>
      <c r="Q256" t="b">
        <v>0</v>
      </c>
      <c r="R256" t="b">
        <v>0</v>
      </c>
      <c r="S256" t="s">
        <v>68</v>
      </c>
      <c r="T256" t="str">
        <f t="shared" si="21"/>
        <v>publishing</v>
      </c>
      <c r="U256" t="str">
        <f t="shared" si="22"/>
        <v>nonfiction</v>
      </c>
    </row>
    <row r="257" spans="1:21" ht="31" x14ac:dyDescent="0.35">
      <c r="A257">
        <v>255</v>
      </c>
      <c r="B257" s="4" t="s">
        <v>562</v>
      </c>
      <c r="C257" s="3" t="s">
        <v>563</v>
      </c>
      <c r="D257" s="11">
        <v>80500</v>
      </c>
      <c r="E257" s="11">
        <v>96735</v>
      </c>
      <c r="F257" s="9">
        <f t="shared" si="18"/>
        <v>120.16770186335404</v>
      </c>
      <c r="G257" s="6" t="s">
        <v>20</v>
      </c>
      <c r="H257">
        <v>1697</v>
      </c>
      <c r="I257" s="11">
        <f t="shared" si="23"/>
        <v>57.003535651149086</v>
      </c>
      <c r="J257" t="s">
        <v>21</v>
      </c>
      <c r="K257" t="s">
        <v>22</v>
      </c>
      <c r="L257" s="19">
        <f t="shared" si="19"/>
        <v>40590.25</v>
      </c>
      <c r="M257" s="16">
        <f>(((N257/60)/60)/24)+DATE(1970,1,1)</f>
        <v>40590.25</v>
      </c>
      <c r="N257">
        <v>1297836000</v>
      </c>
      <c r="O257" s="19">
        <f t="shared" si="20"/>
        <v>40595.25</v>
      </c>
      <c r="P257">
        <v>1298268000</v>
      </c>
      <c r="Q257" t="b">
        <v>0</v>
      </c>
      <c r="R257" t="b">
        <v>1</v>
      </c>
      <c r="S257" t="s">
        <v>23</v>
      </c>
      <c r="T257" t="str">
        <f t="shared" si="21"/>
        <v>music</v>
      </c>
      <c r="U257" t="str">
        <f t="shared" si="22"/>
        <v>rock</v>
      </c>
    </row>
    <row r="258" spans="1:21" x14ac:dyDescent="0.35">
      <c r="A258">
        <v>256</v>
      </c>
      <c r="B258" s="4" t="s">
        <v>564</v>
      </c>
      <c r="C258" s="3" t="s">
        <v>565</v>
      </c>
      <c r="D258" s="11">
        <v>4100</v>
      </c>
      <c r="E258" s="11">
        <v>959</v>
      </c>
      <c r="F258" s="9">
        <f t="shared" si="18"/>
        <v>23.390243902439025</v>
      </c>
      <c r="G258" s="6" t="s">
        <v>14</v>
      </c>
      <c r="H258">
        <v>15</v>
      </c>
      <c r="I258" s="11">
        <f t="shared" si="23"/>
        <v>63.93333333333333</v>
      </c>
      <c r="J258" t="s">
        <v>40</v>
      </c>
      <c r="K258" t="s">
        <v>41</v>
      </c>
      <c r="L258" s="19">
        <f t="shared" si="19"/>
        <v>42393.25</v>
      </c>
      <c r="M258" s="16">
        <f>(((N258/60)/60)/24)+DATE(1970,1,1)</f>
        <v>42393.25</v>
      </c>
      <c r="N258">
        <v>1453615200</v>
      </c>
      <c r="O258" s="19">
        <f t="shared" si="20"/>
        <v>42430.25</v>
      </c>
      <c r="P258">
        <v>1456812000</v>
      </c>
      <c r="Q258" t="b">
        <v>0</v>
      </c>
      <c r="R258" t="b">
        <v>0</v>
      </c>
      <c r="S258" t="s">
        <v>23</v>
      </c>
      <c r="T258" t="str">
        <f t="shared" si="21"/>
        <v>music</v>
      </c>
      <c r="U258" t="str">
        <f t="shared" si="22"/>
        <v>rock</v>
      </c>
    </row>
    <row r="259" spans="1:21" x14ac:dyDescent="0.35">
      <c r="A259">
        <v>257</v>
      </c>
      <c r="B259" s="4" t="s">
        <v>566</v>
      </c>
      <c r="C259" s="3" t="s">
        <v>567</v>
      </c>
      <c r="D259" s="11">
        <v>5700</v>
      </c>
      <c r="E259" s="11">
        <v>8322</v>
      </c>
      <c r="F259" s="9">
        <f t="shared" ref="F259:F322" si="24">E259/D259*100</f>
        <v>146</v>
      </c>
      <c r="G259" s="6" t="s">
        <v>20</v>
      </c>
      <c r="H259">
        <v>92</v>
      </c>
      <c r="I259" s="11">
        <f t="shared" si="23"/>
        <v>90.456521739130437</v>
      </c>
      <c r="J259" t="s">
        <v>21</v>
      </c>
      <c r="K259" t="s">
        <v>22</v>
      </c>
      <c r="L259" s="19">
        <f t="shared" ref="L259:L322" si="25">(((N259/60)/60)/24)+DATE(1970,1,1)</f>
        <v>41338.25</v>
      </c>
      <c r="M259" s="16">
        <f>(((N259/60)/60)/24)+DATE(1970,1,1)</f>
        <v>41338.25</v>
      </c>
      <c r="N259">
        <v>1362463200</v>
      </c>
      <c r="O259" s="19">
        <f t="shared" ref="O259:O322" si="26">(((P259/60)/60)/24)+DATE(1970,1,1)</f>
        <v>41352.208333333336</v>
      </c>
      <c r="P259">
        <v>1363669200</v>
      </c>
      <c r="Q259" t="b">
        <v>0</v>
      </c>
      <c r="R259" t="b">
        <v>0</v>
      </c>
      <c r="S259" t="s">
        <v>33</v>
      </c>
      <c r="T259" t="str">
        <f t="shared" ref="T259:T322" si="27">LEFT(S259,FIND("~",SUBSTITUTE(S259,"/","~",LEN(S259)-LEN(SUBSTITUTE(S259,"/",""))))-1)</f>
        <v>theater</v>
      </c>
      <c r="U259" t="str">
        <f t="shared" ref="U259:U322" si="28">RIGHT(S259,LEN(S259)-FIND("/",S259))</f>
        <v>plays</v>
      </c>
    </row>
    <row r="260" spans="1:21" x14ac:dyDescent="0.35">
      <c r="A260">
        <v>258</v>
      </c>
      <c r="B260" s="4" t="s">
        <v>568</v>
      </c>
      <c r="C260" s="3" t="s">
        <v>569</v>
      </c>
      <c r="D260" s="11">
        <v>5000</v>
      </c>
      <c r="E260" s="11">
        <v>13424</v>
      </c>
      <c r="F260" s="9">
        <f t="shared" si="24"/>
        <v>268.48</v>
      </c>
      <c r="G260" s="6" t="s">
        <v>20</v>
      </c>
      <c r="H260">
        <v>186</v>
      </c>
      <c r="I260" s="11">
        <f t="shared" ref="I260:I323" si="29">E260/H260</f>
        <v>72.172043010752688</v>
      </c>
      <c r="J260" t="s">
        <v>21</v>
      </c>
      <c r="K260" t="s">
        <v>22</v>
      </c>
      <c r="L260" s="19">
        <f t="shared" si="25"/>
        <v>42712.25</v>
      </c>
      <c r="M260" s="16">
        <f>(((N260/60)/60)/24)+DATE(1970,1,1)</f>
        <v>42712.25</v>
      </c>
      <c r="N260">
        <v>1481176800</v>
      </c>
      <c r="O260" s="19">
        <f t="shared" si="26"/>
        <v>42732.25</v>
      </c>
      <c r="P260">
        <v>1482904800</v>
      </c>
      <c r="Q260" t="b">
        <v>0</v>
      </c>
      <c r="R260" t="b">
        <v>1</v>
      </c>
      <c r="S260" t="s">
        <v>33</v>
      </c>
      <c r="T260" t="str">
        <f t="shared" si="27"/>
        <v>theater</v>
      </c>
      <c r="U260" t="str">
        <f t="shared" si="28"/>
        <v>plays</v>
      </c>
    </row>
    <row r="261" spans="1:21" ht="31" x14ac:dyDescent="0.35">
      <c r="A261">
        <v>259</v>
      </c>
      <c r="B261" s="4" t="s">
        <v>570</v>
      </c>
      <c r="C261" s="3" t="s">
        <v>571</v>
      </c>
      <c r="D261" s="11">
        <v>1800</v>
      </c>
      <c r="E261" s="11">
        <v>10755</v>
      </c>
      <c r="F261" s="9">
        <f t="shared" si="24"/>
        <v>597.5</v>
      </c>
      <c r="G261" s="6" t="s">
        <v>20</v>
      </c>
      <c r="H261">
        <v>138</v>
      </c>
      <c r="I261" s="11">
        <f t="shared" si="29"/>
        <v>77.934782608695656</v>
      </c>
      <c r="J261" t="s">
        <v>21</v>
      </c>
      <c r="K261" t="s">
        <v>22</v>
      </c>
      <c r="L261" s="19">
        <f t="shared" si="25"/>
        <v>41251.25</v>
      </c>
      <c r="M261" s="16">
        <f>(((N261/60)/60)/24)+DATE(1970,1,1)</f>
        <v>41251.25</v>
      </c>
      <c r="N261">
        <v>1354946400</v>
      </c>
      <c r="O261" s="19">
        <f t="shared" si="26"/>
        <v>41270.25</v>
      </c>
      <c r="P261">
        <v>1356588000</v>
      </c>
      <c r="Q261" t="b">
        <v>1</v>
      </c>
      <c r="R261" t="b">
        <v>0</v>
      </c>
      <c r="S261" t="s">
        <v>122</v>
      </c>
      <c r="T261" t="str">
        <f t="shared" si="27"/>
        <v>photography</v>
      </c>
      <c r="U261" t="str">
        <f t="shared" si="28"/>
        <v>photography books</v>
      </c>
    </row>
    <row r="262" spans="1:21" x14ac:dyDescent="0.35">
      <c r="A262">
        <v>260</v>
      </c>
      <c r="B262" s="4" t="s">
        <v>572</v>
      </c>
      <c r="C262" s="3" t="s">
        <v>573</v>
      </c>
      <c r="D262" s="11">
        <v>6300</v>
      </c>
      <c r="E262" s="11">
        <v>9935</v>
      </c>
      <c r="F262" s="9">
        <f t="shared" si="24"/>
        <v>157.69841269841268</v>
      </c>
      <c r="G262" s="6" t="s">
        <v>20</v>
      </c>
      <c r="H262">
        <v>261</v>
      </c>
      <c r="I262" s="11">
        <f t="shared" si="29"/>
        <v>38.065134099616856</v>
      </c>
      <c r="J262" t="s">
        <v>21</v>
      </c>
      <c r="K262" t="s">
        <v>22</v>
      </c>
      <c r="L262" s="19">
        <f t="shared" si="25"/>
        <v>41180.208333333336</v>
      </c>
      <c r="M262" s="16">
        <f>(((N262/60)/60)/24)+DATE(1970,1,1)</f>
        <v>41180.208333333336</v>
      </c>
      <c r="N262">
        <v>1348808400</v>
      </c>
      <c r="O262" s="19">
        <f t="shared" si="26"/>
        <v>41192.208333333336</v>
      </c>
      <c r="P262">
        <v>1349845200</v>
      </c>
      <c r="Q262" t="b">
        <v>0</v>
      </c>
      <c r="R262" t="b">
        <v>0</v>
      </c>
      <c r="S262" t="s">
        <v>23</v>
      </c>
      <c r="T262" t="str">
        <f t="shared" si="27"/>
        <v>music</v>
      </c>
      <c r="U262" t="str">
        <f t="shared" si="28"/>
        <v>rock</v>
      </c>
    </row>
    <row r="263" spans="1:21" ht="31" x14ac:dyDescent="0.35">
      <c r="A263">
        <v>261</v>
      </c>
      <c r="B263" s="4" t="s">
        <v>574</v>
      </c>
      <c r="C263" s="3" t="s">
        <v>575</v>
      </c>
      <c r="D263" s="11">
        <v>84300</v>
      </c>
      <c r="E263" s="11">
        <v>26303</v>
      </c>
      <c r="F263" s="9">
        <f t="shared" si="24"/>
        <v>31.201660735468568</v>
      </c>
      <c r="G263" s="6" t="s">
        <v>14</v>
      </c>
      <c r="H263">
        <v>454</v>
      </c>
      <c r="I263" s="11">
        <f t="shared" si="29"/>
        <v>57.936123348017624</v>
      </c>
      <c r="J263" t="s">
        <v>21</v>
      </c>
      <c r="K263" t="s">
        <v>22</v>
      </c>
      <c r="L263" s="19">
        <f t="shared" si="25"/>
        <v>40415.208333333336</v>
      </c>
      <c r="M263" s="16">
        <f>(((N263/60)/60)/24)+DATE(1970,1,1)</f>
        <v>40415.208333333336</v>
      </c>
      <c r="N263">
        <v>1282712400</v>
      </c>
      <c r="O263" s="19">
        <f t="shared" si="26"/>
        <v>40419.208333333336</v>
      </c>
      <c r="P263">
        <v>1283058000</v>
      </c>
      <c r="Q263" t="b">
        <v>0</v>
      </c>
      <c r="R263" t="b">
        <v>1</v>
      </c>
      <c r="S263" t="s">
        <v>23</v>
      </c>
      <c r="T263" t="str">
        <f t="shared" si="27"/>
        <v>music</v>
      </c>
      <c r="U263" t="str">
        <f t="shared" si="28"/>
        <v>rock</v>
      </c>
    </row>
    <row r="264" spans="1:21" x14ac:dyDescent="0.35">
      <c r="A264">
        <v>262</v>
      </c>
      <c r="B264" s="4" t="s">
        <v>576</v>
      </c>
      <c r="C264" s="3" t="s">
        <v>577</v>
      </c>
      <c r="D264" s="11">
        <v>1700</v>
      </c>
      <c r="E264" s="11">
        <v>5328</v>
      </c>
      <c r="F264" s="9">
        <f t="shared" si="24"/>
        <v>313.41176470588238</v>
      </c>
      <c r="G264" s="6" t="s">
        <v>20</v>
      </c>
      <c r="H264">
        <v>107</v>
      </c>
      <c r="I264" s="11">
        <f t="shared" si="29"/>
        <v>49.794392523364486</v>
      </c>
      <c r="J264" t="s">
        <v>21</v>
      </c>
      <c r="K264" t="s">
        <v>22</v>
      </c>
      <c r="L264" s="19">
        <f t="shared" si="25"/>
        <v>40638.208333333336</v>
      </c>
      <c r="M264" s="16">
        <f>(((N264/60)/60)/24)+DATE(1970,1,1)</f>
        <v>40638.208333333336</v>
      </c>
      <c r="N264">
        <v>1301979600</v>
      </c>
      <c r="O264" s="19">
        <f t="shared" si="26"/>
        <v>40664.208333333336</v>
      </c>
      <c r="P264">
        <v>1304226000</v>
      </c>
      <c r="Q264" t="b">
        <v>0</v>
      </c>
      <c r="R264" t="b">
        <v>1</v>
      </c>
      <c r="S264" t="s">
        <v>60</v>
      </c>
      <c r="T264" t="str">
        <f t="shared" si="27"/>
        <v>music</v>
      </c>
      <c r="U264" t="str">
        <f t="shared" si="28"/>
        <v>indie rock</v>
      </c>
    </row>
    <row r="265" spans="1:21" x14ac:dyDescent="0.35">
      <c r="A265">
        <v>263</v>
      </c>
      <c r="B265" s="4" t="s">
        <v>578</v>
      </c>
      <c r="C265" s="3" t="s">
        <v>579</v>
      </c>
      <c r="D265" s="11">
        <v>2900</v>
      </c>
      <c r="E265" s="11">
        <v>10756</v>
      </c>
      <c r="F265" s="9">
        <f t="shared" si="24"/>
        <v>370.89655172413791</v>
      </c>
      <c r="G265" s="6" t="s">
        <v>20</v>
      </c>
      <c r="H265">
        <v>199</v>
      </c>
      <c r="I265" s="11">
        <f t="shared" si="29"/>
        <v>54.050251256281406</v>
      </c>
      <c r="J265" t="s">
        <v>21</v>
      </c>
      <c r="K265" t="s">
        <v>22</v>
      </c>
      <c r="L265" s="19">
        <f t="shared" si="25"/>
        <v>40187.25</v>
      </c>
      <c r="M265" s="16">
        <f>(((N265/60)/60)/24)+DATE(1970,1,1)</f>
        <v>40187.25</v>
      </c>
      <c r="N265">
        <v>1263016800</v>
      </c>
      <c r="O265" s="19">
        <f t="shared" si="26"/>
        <v>40187.25</v>
      </c>
      <c r="P265">
        <v>1263016800</v>
      </c>
      <c r="Q265" t="b">
        <v>0</v>
      </c>
      <c r="R265" t="b">
        <v>0</v>
      </c>
      <c r="S265" t="s">
        <v>122</v>
      </c>
      <c r="T265" t="str">
        <f t="shared" si="27"/>
        <v>photography</v>
      </c>
      <c r="U265" t="str">
        <f t="shared" si="28"/>
        <v>photography books</v>
      </c>
    </row>
    <row r="266" spans="1:21" x14ac:dyDescent="0.35">
      <c r="A266">
        <v>264</v>
      </c>
      <c r="B266" s="4" t="s">
        <v>580</v>
      </c>
      <c r="C266" s="3" t="s">
        <v>581</v>
      </c>
      <c r="D266" s="11">
        <v>45600</v>
      </c>
      <c r="E266" s="11">
        <v>165375</v>
      </c>
      <c r="F266" s="9">
        <f t="shared" si="24"/>
        <v>362.66447368421052</v>
      </c>
      <c r="G266" s="6" t="s">
        <v>20</v>
      </c>
      <c r="H266">
        <v>5512</v>
      </c>
      <c r="I266" s="11">
        <f t="shared" si="29"/>
        <v>30.002721335268504</v>
      </c>
      <c r="J266" t="s">
        <v>21</v>
      </c>
      <c r="K266" t="s">
        <v>22</v>
      </c>
      <c r="L266" s="19">
        <f t="shared" si="25"/>
        <v>41317.25</v>
      </c>
      <c r="M266" s="16">
        <f>(((N266/60)/60)/24)+DATE(1970,1,1)</f>
        <v>41317.25</v>
      </c>
      <c r="N266">
        <v>1360648800</v>
      </c>
      <c r="O266" s="19">
        <f t="shared" si="26"/>
        <v>41333.25</v>
      </c>
      <c r="P266">
        <v>1362031200</v>
      </c>
      <c r="Q266" t="b">
        <v>0</v>
      </c>
      <c r="R266" t="b">
        <v>0</v>
      </c>
      <c r="S266" t="s">
        <v>33</v>
      </c>
      <c r="T266" t="str">
        <f t="shared" si="27"/>
        <v>theater</v>
      </c>
      <c r="U266" t="str">
        <f t="shared" si="28"/>
        <v>plays</v>
      </c>
    </row>
    <row r="267" spans="1:21" x14ac:dyDescent="0.35">
      <c r="A267">
        <v>265</v>
      </c>
      <c r="B267" s="4" t="s">
        <v>582</v>
      </c>
      <c r="C267" s="3" t="s">
        <v>583</v>
      </c>
      <c r="D267" s="11">
        <v>4900</v>
      </c>
      <c r="E267" s="11">
        <v>6031</v>
      </c>
      <c r="F267" s="9">
        <f t="shared" si="24"/>
        <v>123.08163265306122</v>
      </c>
      <c r="G267" s="6" t="s">
        <v>20</v>
      </c>
      <c r="H267">
        <v>86</v>
      </c>
      <c r="I267" s="11">
        <f t="shared" si="29"/>
        <v>70.127906976744185</v>
      </c>
      <c r="J267" t="s">
        <v>21</v>
      </c>
      <c r="K267" t="s">
        <v>22</v>
      </c>
      <c r="L267" s="19">
        <f t="shared" si="25"/>
        <v>42372.25</v>
      </c>
      <c r="M267" s="16">
        <f>(((N267/60)/60)/24)+DATE(1970,1,1)</f>
        <v>42372.25</v>
      </c>
      <c r="N267">
        <v>1451800800</v>
      </c>
      <c r="O267" s="19">
        <f t="shared" si="26"/>
        <v>42416.25</v>
      </c>
      <c r="P267">
        <v>1455602400</v>
      </c>
      <c r="Q267" t="b">
        <v>0</v>
      </c>
      <c r="R267" t="b">
        <v>0</v>
      </c>
      <c r="S267" t="s">
        <v>33</v>
      </c>
      <c r="T267" t="str">
        <f t="shared" si="27"/>
        <v>theater</v>
      </c>
      <c r="U267" t="str">
        <f t="shared" si="28"/>
        <v>plays</v>
      </c>
    </row>
    <row r="268" spans="1:21" x14ac:dyDescent="0.35">
      <c r="A268">
        <v>266</v>
      </c>
      <c r="B268" s="4" t="s">
        <v>584</v>
      </c>
      <c r="C268" s="3" t="s">
        <v>585</v>
      </c>
      <c r="D268" s="11">
        <v>111900</v>
      </c>
      <c r="E268" s="11">
        <v>85902</v>
      </c>
      <c r="F268" s="9">
        <f t="shared" si="24"/>
        <v>76.766756032171585</v>
      </c>
      <c r="G268" s="6" t="s">
        <v>14</v>
      </c>
      <c r="H268">
        <v>3182</v>
      </c>
      <c r="I268" s="11">
        <f t="shared" si="29"/>
        <v>26.996228786926462</v>
      </c>
      <c r="J268" t="s">
        <v>107</v>
      </c>
      <c r="K268" t="s">
        <v>108</v>
      </c>
      <c r="L268" s="19">
        <f t="shared" si="25"/>
        <v>41950.25</v>
      </c>
      <c r="M268" s="16">
        <f>(((N268/60)/60)/24)+DATE(1970,1,1)</f>
        <v>41950.25</v>
      </c>
      <c r="N268">
        <v>1415340000</v>
      </c>
      <c r="O268" s="19">
        <f t="shared" si="26"/>
        <v>41983.25</v>
      </c>
      <c r="P268">
        <v>1418191200</v>
      </c>
      <c r="Q268" t="b">
        <v>0</v>
      </c>
      <c r="R268" t="b">
        <v>1</v>
      </c>
      <c r="S268" t="s">
        <v>159</v>
      </c>
      <c r="T268" t="str">
        <f t="shared" si="27"/>
        <v>music</v>
      </c>
      <c r="U268" t="str">
        <f t="shared" si="28"/>
        <v>jazz</v>
      </c>
    </row>
    <row r="269" spans="1:21" x14ac:dyDescent="0.35">
      <c r="A269">
        <v>267</v>
      </c>
      <c r="B269" s="4" t="s">
        <v>586</v>
      </c>
      <c r="C269" s="3" t="s">
        <v>587</v>
      </c>
      <c r="D269" s="11">
        <v>61600</v>
      </c>
      <c r="E269" s="11">
        <v>143910</v>
      </c>
      <c r="F269" s="9">
        <f t="shared" si="24"/>
        <v>233.62012987012989</v>
      </c>
      <c r="G269" s="6" t="s">
        <v>20</v>
      </c>
      <c r="H269">
        <v>2768</v>
      </c>
      <c r="I269" s="11">
        <f t="shared" si="29"/>
        <v>51.990606936416185</v>
      </c>
      <c r="J269" t="s">
        <v>26</v>
      </c>
      <c r="K269" t="s">
        <v>27</v>
      </c>
      <c r="L269" s="19">
        <f t="shared" si="25"/>
        <v>41206.208333333336</v>
      </c>
      <c r="M269" s="16">
        <f>(((N269/60)/60)/24)+DATE(1970,1,1)</f>
        <v>41206.208333333336</v>
      </c>
      <c r="N269">
        <v>1351054800</v>
      </c>
      <c r="O269" s="19">
        <f t="shared" si="26"/>
        <v>41222.25</v>
      </c>
      <c r="P269">
        <v>1352440800</v>
      </c>
      <c r="Q269" t="b">
        <v>0</v>
      </c>
      <c r="R269" t="b">
        <v>0</v>
      </c>
      <c r="S269" t="s">
        <v>33</v>
      </c>
      <c r="T269" t="str">
        <f t="shared" si="27"/>
        <v>theater</v>
      </c>
      <c r="U269" t="str">
        <f t="shared" si="28"/>
        <v>plays</v>
      </c>
    </row>
    <row r="270" spans="1:21" x14ac:dyDescent="0.35">
      <c r="A270">
        <v>268</v>
      </c>
      <c r="B270" s="4" t="s">
        <v>588</v>
      </c>
      <c r="C270" s="3" t="s">
        <v>589</v>
      </c>
      <c r="D270" s="11">
        <v>1500</v>
      </c>
      <c r="E270" s="11">
        <v>2708</v>
      </c>
      <c r="F270" s="9">
        <f t="shared" si="24"/>
        <v>180.53333333333333</v>
      </c>
      <c r="G270" s="6" t="s">
        <v>20</v>
      </c>
      <c r="H270">
        <v>48</v>
      </c>
      <c r="I270" s="11">
        <f t="shared" si="29"/>
        <v>56.416666666666664</v>
      </c>
      <c r="J270" t="s">
        <v>21</v>
      </c>
      <c r="K270" t="s">
        <v>22</v>
      </c>
      <c r="L270" s="19">
        <f t="shared" si="25"/>
        <v>41186.208333333336</v>
      </c>
      <c r="M270" s="16">
        <f>(((N270/60)/60)/24)+DATE(1970,1,1)</f>
        <v>41186.208333333336</v>
      </c>
      <c r="N270">
        <v>1349326800</v>
      </c>
      <c r="O270" s="19">
        <f t="shared" si="26"/>
        <v>41232.25</v>
      </c>
      <c r="P270">
        <v>1353304800</v>
      </c>
      <c r="Q270" t="b">
        <v>0</v>
      </c>
      <c r="R270" t="b">
        <v>0</v>
      </c>
      <c r="S270" t="s">
        <v>42</v>
      </c>
      <c r="T270" t="str">
        <f t="shared" si="27"/>
        <v>film &amp; video</v>
      </c>
      <c r="U270" t="str">
        <f t="shared" si="28"/>
        <v>documentary</v>
      </c>
    </row>
    <row r="271" spans="1:21" x14ac:dyDescent="0.35">
      <c r="A271">
        <v>269</v>
      </c>
      <c r="B271" s="4" t="s">
        <v>590</v>
      </c>
      <c r="C271" s="3" t="s">
        <v>591</v>
      </c>
      <c r="D271" s="11">
        <v>3500</v>
      </c>
      <c r="E271" s="11">
        <v>8842</v>
      </c>
      <c r="F271" s="9">
        <f t="shared" si="24"/>
        <v>252.62857142857143</v>
      </c>
      <c r="G271" s="6" t="s">
        <v>20</v>
      </c>
      <c r="H271">
        <v>87</v>
      </c>
      <c r="I271" s="11">
        <f t="shared" si="29"/>
        <v>101.63218390804597</v>
      </c>
      <c r="J271" t="s">
        <v>21</v>
      </c>
      <c r="K271" t="s">
        <v>22</v>
      </c>
      <c r="L271" s="19">
        <f t="shared" si="25"/>
        <v>43496.25</v>
      </c>
      <c r="M271" s="16">
        <f>(((N271/60)/60)/24)+DATE(1970,1,1)</f>
        <v>43496.25</v>
      </c>
      <c r="N271">
        <v>1548914400</v>
      </c>
      <c r="O271" s="19">
        <f t="shared" si="26"/>
        <v>43517.25</v>
      </c>
      <c r="P271">
        <v>1550728800</v>
      </c>
      <c r="Q271" t="b">
        <v>0</v>
      </c>
      <c r="R271" t="b">
        <v>0</v>
      </c>
      <c r="S271" t="s">
        <v>269</v>
      </c>
      <c r="T271" t="str">
        <f t="shared" si="27"/>
        <v>film &amp; video</v>
      </c>
      <c r="U271" t="str">
        <f t="shared" si="28"/>
        <v>television</v>
      </c>
    </row>
    <row r="272" spans="1:21" x14ac:dyDescent="0.35">
      <c r="A272">
        <v>270</v>
      </c>
      <c r="B272" s="4" t="s">
        <v>592</v>
      </c>
      <c r="C272" s="3" t="s">
        <v>593</v>
      </c>
      <c r="D272" s="11">
        <v>173900</v>
      </c>
      <c r="E272" s="11">
        <v>47260</v>
      </c>
      <c r="F272" s="9">
        <f t="shared" si="24"/>
        <v>27.176538240368025</v>
      </c>
      <c r="G272" s="6" t="s">
        <v>74</v>
      </c>
      <c r="H272">
        <v>1890</v>
      </c>
      <c r="I272" s="11">
        <f t="shared" si="29"/>
        <v>25.005291005291006</v>
      </c>
      <c r="J272" t="s">
        <v>21</v>
      </c>
      <c r="K272" t="s">
        <v>22</v>
      </c>
      <c r="L272" s="19">
        <f t="shared" si="25"/>
        <v>40514.25</v>
      </c>
      <c r="M272" s="16">
        <f>(((N272/60)/60)/24)+DATE(1970,1,1)</f>
        <v>40514.25</v>
      </c>
      <c r="N272">
        <v>1291269600</v>
      </c>
      <c r="O272" s="19">
        <f t="shared" si="26"/>
        <v>40516.25</v>
      </c>
      <c r="P272">
        <v>1291442400</v>
      </c>
      <c r="Q272" t="b">
        <v>0</v>
      </c>
      <c r="R272" t="b">
        <v>0</v>
      </c>
      <c r="S272" t="s">
        <v>89</v>
      </c>
      <c r="T272" t="str">
        <f t="shared" si="27"/>
        <v>games</v>
      </c>
      <c r="U272" t="str">
        <f t="shared" si="28"/>
        <v>video games</v>
      </c>
    </row>
    <row r="273" spans="1:21" ht="31" x14ac:dyDescent="0.35">
      <c r="A273">
        <v>271</v>
      </c>
      <c r="B273" s="4" t="s">
        <v>594</v>
      </c>
      <c r="C273" s="3" t="s">
        <v>595</v>
      </c>
      <c r="D273" s="11">
        <v>153700</v>
      </c>
      <c r="E273" s="11">
        <v>1953</v>
      </c>
      <c r="F273" s="9">
        <f t="shared" si="24"/>
        <v>1.2706571242680547</v>
      </c>
      <c r="G273" s="6" t="s">
        <v>47</v>
      </c>
      <c r="H273">
        <v>61</v>
      </c>
      <c r="I273" s="11">
        <f t="shared" si="29"/>
        <v>32.016393442622949</v>
      </c>
      <c r="J273" t="s">
        <v>21</v>
      </c>
      <c r="K273" t="s">
        <v>22</v>
      </c>
      <c r="L273" s="19">
        <f t="shared" si="25"/>
        <v>42345.25</v>
      </c>
      <c r="M273" s="16">
        <f>(((N273/60)/60)/24)+DATE(1970,1,1)</f>
        <v>42345.25</v>
      </c>
      <c r="N273">
        <v>1449468000</v>
      </c>
      <c r="O273" s="19">
        <f t="shared" si="26"/>
        <v>42376.25</v>
      </c>
      <c r="P273">
        <v>1452146400</v>
      </c>
      <c r="Q273" t="b">
        <v>0</v>
      </c>
      <c r="R273" t="b">
        <v>0</v>
      </c>
      <c r="S273" t="s">
        <v>122</v>
      </c>
      <c r="T273" t="str">
        <f t="shared" si="27"/>
        <v>photography</v>
      </c>
      <c r="U273" t="str">
        <f t="shared" si="28"/>
        <v>photography books</v>
      </c>
    </row>
    <row r="274" spans="1:21" x14ac:dyDescent="0.35">
      <c r="A274">
        <v>272</v>
      </c>
      <c r="B274" s="4" t="s">
        <v>596</v>
      </c>
      <c r="C274" s="3" t="s">
        <v>597</v>
      </c>
      <c r="D274" s="11">
        <v>51100</v>
      </c>
      <c r="E274" s="11">
        <v>155349</v>
      </c>
      <c r="F274" s="9">
        <f t="shared" si="24"/>
        <v>304.0097847358121</v>
      </c>
      <c r="G274" s="6" t="s">
        <v>20</v>
      </c>
      <c r="H274">
        <v>1894</v>
      </c>
      <c r="I274" s="11">
        <f t="shared" si="29"/>
        <v>82.021647307286173</v>
      </c>
      <c r="J274" t="s">
        <v>21</v>
      </c>
      <c r="K274" t="s">
        <v>22</v>
      </c>
      <c r="L274" s="19">
        <f t="shared" si="25"/>
        <v>43656.208333333328</v>
      </c>
      <c r="M274" s="16">
        <f>(((N274/60)/60)/24)+DATE(1970,1,1)</f>
        <v>43656.208333333328</v>
      </c>
      <c r="N274">
        <v>1562734800</v>
      </c>
      <c r="O274" s="19">
        <f t="shared" si="26"/>
        <v>43681.208333333328</v>
      </c>
      <c r="P274">
        <v>1564894800</v>
      </c>
      <c r="Q274" t="b">
        <v>0</v>
      </c>
      <c r="R274" t="b">
        <v>1</v>
      </c>
      <c r="S274" t="s">
        <v>33</v>
      </c>
      <c r="T274" t="str">
        <f t="shared" si="27"/>
        <v>theater</v>
      </c>
      <c r="U274" t="str">
        <f t="shared" si="28"/>
        <v>plays</v>
      </c>
    </row>
    <row r="275" spans="1:21" x14ac:dyDescent="0.35">
      <c r="A275">
        <v>273</v>
      </c>
      <c r="B275" s="4" t="s">
        <v>598</v>
      </c>
      <c r="C275" s="3" t="s">
        <v>599</v>
      </c>
      <c r="D275" s="11">
        <v>7800</v>
      </c>
      <c r="E275" s="11">
        <v>10704</v>
      </c>
      <c r="F275" s="9">
        <f t="shared" si="24"/>
        <v>137.23076923076923</v>
      </c>
      <c r="G275" s="6" t="s">
        <v>20</v>
      </c>
      <c r="H275">
        <v>282</v>
      </c>
      <c r="I275" s="11">
        <f t="shared" si="29"/>
        <v>37.957446808510639</v>
      </c>
      <c r="J275" t="s">
        <v>15</v>
      </c>
      <c r="K275" t="s">
        <v>16</v>
      </c>
      <c r="L275" s="19">
        <f t="shared" si="25"/>
        <v>42995.208333333328</v>
      </c>
      <c r="M275" s="16">
        <f>(((N275/60)/60)/24)+DATE(1970,1,1)</f>
        <v>42995.208333333328</v>
      </c>
      <c r="N275">
        <v>1505624400</v>
      </c>
      <c r="O275" s="19">
        <f t="shared" si="26"/>
        <v>42998.208333333328</v>
      </c>
      <c r="P275">
        <v>1505883600</v>
      </c>
      <c r="Q275" t="b">
        <v>0</v>
      </c>
      <c r="R275" t="b">
        <v>0</v>
      </c>
      <c r="S275" t="s">
        <v>33</v>
      </c>
      <c r="T275" t="str">
        <f t="shared" si="27"/>
        <v>theater</v>
      </c>
      <c r="U275" t="str">
        <f t="shared" si="28"/>
        <v>plays</v>
      </c>
    </row>
    <row r="276" spans="1:21" ht="31" x14ac:dyDescent="0.35">
      <c r="A276">
        <v>274</v>
      </c>
      <c r="B276" s="4" t="s">
        <v>600</v>
      </c>
      <c r="C276" s="3" t="s">
        <v>601</v>
      </c>
      <c r="D276" s="11">
        <v>2400</v>
      </c>
      <c r="E276" s="11">
        <v>773</v>
      </c>
      <c r="F276" s="9">
        <f t="shared" si="24"/>
        <v>32.208333333333336</v>
      </c>
      <c r="G276" s="6" t="s">
        <v>14</v>
      </c>
      <c r="H276">
        <v>15</v>
      </c>
      <c r="I276" s="11">
        <f t="shared" si="29"/>
        <v>51.533333333333331</v>
      </c>
      <c r="J276" t="s">
        <v>21</v>
      </c>
      <c r="K276" t="s">
        <v>22</v>
      </c>
      <c r="L276" s="19">
        <f t="shared" si="25"/>
        <v>43045.25</v>
      </c>
      <c r="M276" s="16">
        <f>(((N276/60)/60)/24)+DATE(1970,1,1)</f>
        <v>43045.25</v>
      </c>
      <c r="N276">
        <v>1509948000</v>
      </c>
      <c r="O276" s="19">
        <f t="shared" si="26"/>
        <v>43050.25</v>
      </c>
      <c r="P276">
        <v>1510380000</v>
      </c>
      <c r="Q276" t="b">
        <v>0</v>
      </c>
      <c r="R276" t="b">
        <v>0</v>
      </c>
      <c r="S276" t="s">
        <v>33</v>
      </c>
      <c r="T276" t="str">
        <f t="shared" si="27"/>
        <v>theater</v>
      </c>
      <c r="U276" t="str">
        <f t="shared" si="28"/>
        <v>plays</v>
      </c>
    </row>
    <row r="277" spans="1:21" ht="31" x14ac:dyDescent="0.35">
      <c r="A277">
        <v>275</v>
      </c>
      <c r="B277" s="4" t="s">
        <v>602</v>
      </c>
      <c r="C277" s="3" t="s">
        <v>603</v>
      </c>
      <c r="D277" s="11">
        <v>3900</v>
      </c>
      <c r="E277" s="11">
        <v>9419</v>
      </c>
      <c r="F277" s="9">
        <f t="shared" si="24"/>
        <v>241.51282051282053</v>
      </c>
      <c r="G277" s="6" t="s">
        <v>20</v>
      </c>
      <c r="H277">
        <v>116</v>
      </c>
      <c r="I277" s="11">
        <f t="shared" si="29"/>
        <v>81.198275862068968</v>
      </c>
      <c r="J277" t="s">
        <v>21</v>
      </c>
      <c r="K277" t="s">
        <v>22</v>
      </c>
      <c r="L277" s="19">
        <f t="shared" si="25"/>
        <v>43561.208333333328</v>
      </c>
      <c r="M277" s="16">
        <f>(((N277/60)/60)/24)+DATE(1970,1,1)</f>
        <v>43561.208333333328</v>
      </c>
      <c r="N277">
        <v>1554526800</v>
      </c>
      <c r="O277" s="19">
        <f t="shared" si="26"/>
        <v>43569.208333333328</v>
      </c>
      <c r="P277">
        <v>1555218000</v>
      </c>
      <c r="Q277" t="b">
        <v>0</v>
      </c>
      <c r="R277" t="b">
        <v>0</v>
      </c>
      <c r="S277" t="s">
        <v>206</v>
      </c>
      <c r="T277" t="str">
        <f t="shared" si="27"/>
        <v>publishing</v>
      </c>
      <c r="U277" t="str">
        <f t="shared" si="28"/>
        <v>translations</v>
      </c>
    </row>
    <row r="278" spans="1:21" x14ac:dyDescent="0.35">
      <c r="A278">
        <v>276</v>
      </c>
      <c r="B278" s="4" t="s">
        <v>604</v>
      </c>
      <c r="C278" s="3" t="s">
        <v>605</v>
      </c>
      <c r="D278" s="11">
        <v>5500</v>
      </c>
      <c r="E278" s="11">
        <v>5324</v>
      </c>
      <c r="F278" s="9">
        <f t="shared" si="24"/>
        <v>96.8</v>
      </c>
      <c r="G278" s="6" t="s">
        <v>14</v>
      </c>
      <c r="H278">
        <v>133</v>
      </c>
      <c r="I278" s="11">
        <f t="shared" si="29"/>
        <v>40.030075187969928</v>
      </c>
      <c r="J278" t="s">
        <v>21</v>
      </c>
      <c r="K278" t="s">
        <v>22</v>
      </c>
      <c r="L278" s="19">
        <f t="shared" si="25"/>
        <v>41018.208333333336</v>
      </c>
      <c r="M278" s="16">
        <f>(((N278/60)/60)/24)+DATE(1970,1,1)</f>
        <v>41018.208333333336</v>
      </c>
      <c r="N278">
        <v>1334811600</v>
      </c>
      <c r="O278" s="19">
        <f t="shared" si="26"/>
        <v>41023.208333333336</v>
      </c>
      <c r="P278">
        <v>1335243600</v>
      </c>
      <c r="Q278" t="b">
        <v>0</v>
      </c>
      <c r="R278" t="b">
        <v>1</v>
      </c>
      <c r="S278" t="s">
        <v>89</v>
      </c>
      <c r="T278" t="str">
        <f t="shared" si="27"/>
        <v>games</v>
      </c>
      <c r="U278" t="str">
        <f t="shared" si="28"/>
        <v>video games</v>
      </c>
    </row>
    <row r="279" spans="1:21" ht="31" x14ac:dyDescent="0.35">
      <c r="A279">
        <v>277</v>
      </c>
      <c r="B279" s="4" t="s">
        <v>606</v>
      </c>
      <c r="C279" s="3" t="s">
        <v>607</v>
      </c>
      <c r="D279" s="11">
        <v>700</v>
      </c>
      <c r="E279" s="11">
        <v>7465</v>
      </c>
      <c r="F279" s="9">
        <f t="shared" si="24"/>
        <v>1066.4285714285716</v>
      </c>
      <c r="G279" s="6" t="s">
        <v>20</v>
      </c>
      <c r="H279">
        <v>83</v>
      </c>
      <c r="I279" s="11">
        <f t="shared" si="29"/>
        <v>89.939759036144579</v>
      </c>
      <c r="J279" t="s">
        <v>21</v>
      </c>
      <c r="K279" t="s">
        <v>22</v>
      </c>
      <c r="L279" s="19">
        <f t="shared" si="25"/>
        <v>40378.208333333336</v>
      </c>
      <c r="M279" s="16">
        <f>(((N279/60)/60)/24)+DATE(1970,1,1)</f>
        <v>40378.208333333336</v>
      </c>
      <c r="N279">
        <v>1279515600</v>
      </c>
      <c r="O279" s="19">
        <f t="shared" si="26"/>
        <v>40380.208333333336</v>
      </c>
      <c r="P279">
        <v>1279688400</v>
      </c>
      <c r="Q279" t="b">
        <v>0</v>
      </c>
      <c r="R279" t="b">
        <v>0</v>
      </c>
      <c r="S279" t="s">
        <v>33</v>
      </c>
      <c r="T279" t="str">
        <f t="shared" si="27"/>
        <v>theater</v>
      </c>
      <c r="U279" t="str">
        <f t="shared" si="28"/>
        <v>plays</v>
      </c>
    </row>
    <row r="280" spans="1:21" x14ac:dyDescent="0.35">
      <c r="A280">
        <v>278</v>
      </c>
      <c r="B280" s="4" t="s">
        <v>608</v>
      </c>
      <c r="C280" s="3" t="s">
        <v>609</v>
      </c>
      <c r="D280" s="11">
        <v>2700</v>
      </c>
      <c r="E280" s="11">
        <v>8799</v>
      </c>
      <c r="F280" s="9">
        <f t="shared" si="24"/>
        <v>325.88888888888891</v>
      </c>
      <c r="G280" s="6" t="s">
        <v>20</v>
      </c>
      <c r="H280">
        <v>91</v>
      </c>
      <c r="I280" s="11">
        <f t="shared" si="29"/>
        <v>96.692307692307693</v>
      </c>
      <c r="J280" t="s">
        <v>21</v>
      </c>
      <c r="K280" t="s">
        <v>22</v>
      </c>
      <c r="L280" s="19">
        <f t="shared" si="25"/>
        <v>41239.25</v>
      </c>
      <c r="M280" s="16">
        <f>(((N280/60)/60)/24)+DATE(1970,1,1)</f>
        <v>41239.25</v>
      </c>
      <c r="N280">
        <v>1353909600</v>
      </c>
      <c r="O280" s="19">
        <f t="shared" si="26"/>
        <v>41264.25</v>
      </c>
      <c r="P280">
        <v>1356069600</v>
      </c>
      <c r="Q280" t="b">
        <v>0</v>
      </c>
      <c r="R280" t="b">
        <v>0</v>
      </c>
      <c r="S280" t="s">
        <v>28</v>
      </c>
      <c r="T280" t="str">
        <f t="shared" si="27"/>
        <v>technology</v>
      </c>
      <c r="U280" t="str">
        <f t="shared" si="28"/>
        <v>web</v>
      </c>
    </row>
    <row r="281" spans="1:21" x14ac:dyDescent="0.35">
      <c r="A281">
        <v>279</v>
      </c>
      <c r="B281" s="4" t="s">
        <v>610</v>
      </c>
      <c r="C281" s="3" t="s">
        <v>611</v>
      </c>
      <c r="D281" s="11">
        <v>8000</v>
      </c>
      <c r="E281" s="11">
        <v>13656</v>
      </c>
      <c r="F281" s="9">
        <f t="shared" si="24"/>
        <v>170.70000000000002</v>
      </c>
      <c r="G281" s="6" t="s">
        <v>20</v>
      </c>
      <c r="H281">
        <v>546</v>
      </c>
      <c r="I281" s="11">
        <f t="shared" si="29"/>
        <v>25.010989010989011</v>
      </c>
      <c r="J281" t="s">
        <v>21</v>
      </c>
      <c r="K281" t="s">
        <v>22</v>
      </c>
      <c r="L281" s="19">
        <f t="shared" si="25"/>
        <v>43346.208333333328</v>
      </c>
      <c r="M281" s="16">
        <f>(((N281/60)/60)/24)+DATE(1970,1,1)</f>
        <v>43346.208333333328</v>
      </c>
      <c r="N281">
        <v>1535950800</v>
      </c>
      <c r="O281" s="19">
        <f t="shared" si="26"/>
        <v>43349.208333333328</v>
      </c>
      <c r="P281">
        <v>1536210000</v>
      </c>
      <c r="Q281" t="b">
        <v>0</v>
      </c>
      <c r="R281" t="b">
        <v>0</v>
      </c>
      <c r="S281" t="s">
        <v>33</v>
      </c>
      <c r="T281" t="str">
        <f t="shared" si="27"/>
        <v>theater</v>
      </c>
      <c r="U281" t="str">
        <f t="shared" si="28"/>
        <v>plays</v>
      </c>
    </row>
    <row r="282" spans="1:21" ht="31" x14ac:dyDescent="0.35">
      <c r="A282">
        <v>280</v>
      </c>
      <c r="B282" s="4" t="s">
        <v>612</v>
      </c>
      <c r="C282" s="3" t="s">
        <v>613</v>
      </c>
      <c r="D282" s="11">
        <v>2500</v>
      </c>
      <c r="E282" s="11">
        <v>14536</v>
      </c>
      <c r="F282" s="9">
        <f t="shared" si="24"/>
        <v>581.44000000000005</v>
      </c>
      <c r="G282" s="6" t="s">
        <v>20</v>
      </c>
      <c r="H282">
        <v>393</v>
      </c>
      <c r="I282" s="11">
        <f t="shared" si="29"/>
        <v>36.987277353689571</v>
      </c>
      <c r="J282" t="s">
        <v>21</v>
      </c>
      <c r="K282" t="s">
        <v>22</v>
      </c>
      <c r="L282" s="19">
        <f t="shared" si="25"/>
        <v>43060.25</v>
      </c>
      <c r="M282" s="16">
        <f>(((N282/60)/60)/24)+DATE(1970,1,1)</f>
        <v>43060.25</v>
      </c>
      <c r="N282">
        <v>1511244000</v>
      </c>
      <c r="O282" s="19">
        <f t="shared" si="26"/>
        <v>43066.25</v>
      </c>
      <c r="P282">
        <v>1511762400</v>
      </c>
      <c r="Q282" t="b">
        <v>0</v>
      </c>
      <c r="R282" t="b">
        <v>0</v>
      </c>
      <c r="S282" t="s">
        <v>71</v>
      </c>
      <c r="T282" t="str">
        <f t="shared" si="27"/>
        <v>film &amp; video</v>
      </c>
      <c r="U282" t="str">
        <f t="shared" si="28"/>
        <v>animation</v>
      </c>
    </row>
    <row r="283" spans="1:21" x14ac:dyDescent="0.35">
      <c r="A283">
        <v>281</v>
      </c>
      <c r="B283" s="4" t="s">
        <v>614</v>
      </c>
      <c r="C283" s="3" t="s">
        <v>615</v>
      </c>
      <c r="D283" s="11">
        <v>164500</v>
      </c>
      <c r="E283" s="11">
        <v>150552</v>
      </c>
      <c r="F283" s="9">
        <f t="shared" si="24"/>
        <v>91.520972644376897</v>
      </c>
      <c r="G283" s="6" t="s">
        <v>14</v>
      </c>
      <c r="H283">
        <v>2062</v>
      </c>
      <c r="I283" s="11">
        <f t="shared" si="29"/>
        <v>73.012609117361791</v>
      </c>
      <c r="J283" t="s">
        <v>21</v>
      </c>
      <c r="K283" t="s">
        <v>22</v>
      </c>
      <c r="L283" s="19">
        <f t="shared" si="25"/>
        <v>40979.25</v>
      </c>
      <c r="M283" s="16">
        <f>(((N283/60)/60)/24)+DATE(1970,1,1)</f>
        <v>40979.25</v>
      </c>
      <c r="N283">
        <v>1331445600</v>
      </c>
      <c r="O283" s="19">
        <f t="shared" si="26"/>
        <v>41000.208333333336</v>
      </c>
      <c r="P283">
        <v>1333256400</v>
      </c>
      <c r="Q283" t="b">
        <v>0</v>
      </c>
      <c r="R283" t="b">
        <v>1</v>
      </c>
      <c r="S283" t="s">
        <v>33</v>
      </c>
      <c r="T283" t="str">
        <f t="shared" si="27"/>
        <v>theater</v>
      </c>
      <c r="U283" t="str">
        <f t="shared" si="28"/>
        <v>plays</v>
      </c>
    </row>
    <row r="284" spans="1:21" x14ac:dyDescent="0.35">
      <c r="A284">
        <v>282</v>
      </c>
      <c r="B284" s="4" t="s">
        <v>616</v>
      </c>
      <c r="C284" s="3" t="s">
        <v>617</v>
      </c>
      <c r="D284" s="11">
        <v>8400</v>
      </c>
      <c r="E284" s="11">
        <v>9076</v>
      </c>
      <c r="F284" s="9">
        <f t="shared" si="24"/>
        <v>108.04761904761904</v>
      </c>
      <c r="G284" s="6" t="s">
        <v>20</v>
      </c>
      <c r="H284">
        <v>133</v>
      </c>
      <c r="I284" s="11">
        <f t="shared" si="29"/>
        <v>68.240601503759393</v>
      </c>
      <c r="J284" t="s">
        <v>21</v>
      </c>
      <c r="K284" t="s">
        <v>22</v>
      </c>
      <c r="L284" s="19">
        <f t="shared" si="25"/>
        <v>42701.25</v>
      </c>
      <c r="M284" s="16">
        <f>(((N284/60)/60)/24)+DATE(1970,1,1)</f>
        <v>42701.25</v>
      </c>
      <c r="N284">
        <v>1480226400</v>
      </c>
      <c r="O284" s="19">
        <f t="shared" si="26"/>
        <v>42707.25</v>
      </c>
      <c r="P284">
        <v>1480744800</v>
      </c>
      <c r="Q284" t="b">
        <v>0</v>
      </c>
      <c r="R284" t="b">
        <v>1</v>
      </c>
      <c r="S284" t="s">
        <v>269</v>
      </c>
      <c r="T284" t="str">
        <f t="shared" si="27"/>
        <v>film &amp; video</v>
      </c>
      <c r="U284" t="str">
        <f t="shared" si="28"/>
        <v>television</v>
      </c>
    </row>
    <row r="285" spans="1:21" ht="31" x14ac:dyDescent="0.35">
      <c r="A285">
        <v>283</v>
      </c>
      <c r="B285" s="4" t="s">
        <v>618</v>
      </c>
      <c r="C285" s="3" t="s">
        <v>619</v>
      </c>
      <c r="D285" s="11">
        <v>8100</v>
      </c>
      <c r="E285" s="11">
        <v>1517</v>
      </c>
      <c r="F285" s="9">
        <f t="shared" si="24"/>
        <v>18.728395061728396</v>
      </c>
      <c r="G285" s="6" t="s">
        <v>14</v>
      </c>
      <c r="H285">
        <v>29</v>
      </c>
      <c r="I285" s="11">
        <f t="shared" si="29"/>
        <v>52.310344827586206</v>
      </c>
      <c r="J285" t="s">
        <v>36</v>
      </c>
      <c r="K285" t="s">
        <v>37</v>
      </c>
      <c r="L285" s="19">
        <f t="shared" si="25"/>
        <v>42520.208333333328</v>
      </c>
      <c r="M285" s="16">
        <f>(((N285/60)/60)/24)+DATE(1970,1,1)</f>
        <v>42520.208333333328</v>
      </c>
      <c r="N285">
        <v>1464584400</v>
      </c>
      <c r="O285" s="19">
        <f t="shared" si="26"/>
        <v>42525.208333333328</v>
      </c>
      <c r="P285">
        <v>1465016400</v>
      </c>
      <c r="Q285" t="b">
        <v>0</v>
      </c>
      <c r="R285" t="b">
        <v>0</v>
      </c>
      <c r="S285" t="s">
        <v>23</v>
      </c>
      <c r="T285" t="str">
        <f t="shared" si="27"/>
        <v>music</v>
      </c>
      <c r="U285" t="str">
        <f t="shared" si="28"/>
        <v>rock</v>
      </c>
    </row>
    <row r="286" spans="1:21" x14ac:dyDescent="0.35">
      <c r="A286">
        <v>284</v>
      </c>
      <c r="B286" s="4" t="s">
        <v>620</v>
      </c>
      <c r="C286" s="3" t="s">
        <v>621</v>
      </c>
      <c r="D286" s="11">
        <v>9800</v>
      </c>
      <c r="E286" s="11">
        <v>8153</v>
      </c>
      <c r="F286" s="9">
        <f t="shared" si="24"/>
        <v>83.193877551020407</v>
      </c>
      <c r="G286" s="6" t="s">
        <v>14</v>
      </c>
      <c r="H286">
        <v>132</v>
      </c>
      <c r="I286" s="11">
        <f t="shared" si="29"/>
        <v>61.765151515151516</v>
      </c>
      <c r="J286" t="s">
        <v>21</v>
      </c>
      <c r="K286" t="s">
        <v>22</v>
      </c>
      <c r="L286" s="19">
        <f t="shared" si="25"/>
        <v>41030.208333333336</v>
      </c>
      <c r="M286" s="16">
        <f>(((N286/60)/60)/24)+DATE(1970,1,1)</f>
        <v>41030.208333333336</v>
      </c>
      <c r="N286">
        <v>1335848400</v>
      </c>
      <c r="O286" s="19">
        <f t="shared" si="26"/>
        <v>41035.208333333336</v>
      </c>
      <c r="P286">
        <v>1336280400</v>
      </c>
      <c r="Q286" t="b">
        <v>0</v>
      </c>
      <c r="R286" t="b">
        <v>0</v>
      </c>
      <c r="S286" t="s">
        <v>28</v>
      </c>
      <c r="T286" t="str">
        <f t="shared" si="27"/>
        <v>technology</v>
      </c>
      <c r="U286" t="str">
        <f t="shared" si="28"/>
        <v>web</v>
      </c>
    </row>
    <row r="287" spans="1:21" x14ac:dyDescent="0.35">
      <c r="A287">
        <v>285</v>
      </c>
      <c r="B287" s="4" t="s">
        <v>622</v>
      </c>
      <c r="C287" s="3" t="s">
        <v>623</v>
      </c>
      <c r="D287" s="11">
        <v>900</v>
      </c>
      <c r="E287" s="11">
        <v>6357</v>
      </c>
      <c r="F287" s="9">
        <f t="shared" si="24"/>
        <v>706.33333333333337</v>
      </c>
      <c r="G287" s="6" t="s">
        <v>20</v>
      </c>
      <c r="H287">
        <v>254</v>
      </c>
      <c r="I287" s="11">
        <f t="shared" si="29"/>
        <v>25.027559055118111</v>
      </c>
      <c r="J287" t="s">
        <v>21</v>
      </c>
      <c r="K287" t="s">
        <v>22</v>
      </c>
      <c r="L287" s="19">
        <f t="shared" si="25"/>
        <v>42623.208333333328</v>
      </c>
      <c r="M287" s="16">
        <f>(((N287/60)/60)/24)+DATE(1970,1,1)</f>
        <v>42623.208333333328</v>
      </c>
      <c r="N287">
        <v>1473483600</v>
      </c>
      <c r="O287" s="19">
        <f t="shared" si="26"/>
        <v>42661.208333333328</v>
      </c>
      <c r="P287">
        <v>1476766800</v>
      </c>
      <c r="Q287" t="b">
        <v>0</v>
      </c>
      <c r="R287" t="b">
        <v>0</v>
      </c>
      <c r="S287" t="s">
        <v>33</v>
      </c>
      <c r="T287" t="str">
        <f t="shared" si="27"/>
        <v>theater</v>
      </c>
      <c r="U287" t="str">
        <f t="shared" si="28"/>
        <v>plays</v>
      </c>
    </row>
    <row r="288" spans="1:21" x14ac:dyDescent="0.35">
      <c r="A288">
        <v>286</v>
      </c>
      <c r="B288" s="4" t="s">
        <v>624</v>
      </c>
      <c r="C288" s="3" t="s">
        <v>625</v>
      </c>
      <c r="D288" s="11">
        <v>112100</v>
      </c>
      <c r="E288" s="11">
        <v>19557</v>
      </c>
      <c r="F288" s="9">
        <f t="shared" si="24"/>
        <v>17.446030330062445</v>
      </c>
      <c r="G288" s="6" t="s">
        <v>74</v>
      </c>
      <c r="H288">
        <v>184</v>
      </c>
      <c r="I288" s="11">
        <f t="shared" si="29"/>
        <v>106.28804347826087</v>
      </c>
      <c r="J288" t="s">
        <v>21</v>
      </c>
      <c r="K288" t="s">
        <v>22</v>
      </c>
      <c r="L288" s="19">
        <f t="shared" si="25"/>
        <v>42697.25</v>
      </c>
      <c r="M288" s="16">
        <f>(((N288/60)/60)/24)+DATE(1970,1,1)</f>
        <v>42697.25</v>
      </c>
      <c r="N288">
        <v>1479880800</v>
      </c>
      <c r="O288" s="19">
        <f t="shared" si="26"/>
        <v>42704.25</v>
      </c>
      <c r="P288">
        <v>1480485600</v>
      </c>
      <c r="Q288" t="b">
        <v>0</v>
      </c>
      <c r="R288" t="b">
        <v>0</v>
      </c>
      <c r="S288" t="s">
        <v>33</v>
      </c>
      <c r="T288" t="str">
        <f t="shared" si="27"/>
        <v>theater</v>
      </c>
      <c r="U288" t="str">
        <f t="shared" si="28"/>
        <v>plays</v>
      </c>
    </row>
    <row r="289" spans="1:21" x14ac:dyDescent="0.35">
      <c r="A289">
        <v>287</v>
      </c>
      <c r="B289" s="4" t="s">
        <v>626</v>
      </c>
      <c r="C289" s="3" t="s">
        <v>627</v>
      </c>
      <c r="D289" s="11">
        <v>6300</v>
      </c>
      <c r="E289" s="11">
        <v>13213</v>
      </c>
      <c r="F289" s="9">
        <f t="shared" si="24"/>
        <v>209.73015873015873</v>
      </c>
      <c r="G289" s="6" t="s">
        <v>20</v>
      </c>
      <c r="H289">
        <v>176</v>
      </c>
      <c r="I289" s="11">
        <f t="shared" si="29"/>
        <v>75.07386363636364</v>
      </c>
      <c r="J289" t="s">
        <v>21</v>
      </c>
      <c r="K289" t="s">
        <v>22</v>
      </c>
      <c r="L289" s="19">
        <f t="shared" si="25"/>
        <v>42122.208333333328</v>
      </c>
      <c r="M289" s="16">
        <f>(((N289/60)/60)/24)+DATE(1970,1,1)</f>
        <v>42122.208333333328</v>
      </c>
      <c r="N289">
        <v>1430197200</v>
      </c>
      <c r="O289" s="19">
        <f t="shared" si="26"/>
        <v>42122.208333333328</v>
      </c>
      <c r="P289">
        <v>1430197200</v>
      </c>
      <c r="Q289" t="b">
        <v>0</v>
      </c>
      <c r="R289" t="b">
        <v>0</v>
      </c>
      <c r="S289" t="s">
        <v>50</v>
      </c>
      <c r="T289" t="str">
        <f t="shared" si="27"/>
        <v>music</v>
      </c>
      <c r="U289" t="str">
        <f t="shared" si="28"/>
        <v>electric music</v>
      </c>
    </row>
    <row r="290" spans="1:21" x14ac:dyDescent="0.35">
      <c r="A290">
        <v>288</v>
      </c>
      <c r="B290" s="4" t="s">
        <v>628</v>
      </c>
      <c r="C290" s="3" t="s">
        <v>629</v>
      </c>
      <c r="D290" s="11">
        <v>5600</v>
      </c>
      <c r="E290" s="11">
        <v>5476</v>
      </c>
      <c r="F290" s="9">
        <f t="shared" si="24"/>
        <v>97.785714285714292</v>
      </c>
      <c r="G290" s="6" t="s">
        <v>14</v>
      </c>
      <c r="H290">
        <v>137</v>
      </c>
      <c r="I290" s="11">
        <f t="shared" si="29"/>
        <v>39.970802919708028</v>
      </c>
      <c r="J290" t="s">
        <v>36</v>
      </c>
      <c r="K290" t="s">
        <v>37</v>
      </c>
      <c r="L290" s="19">
        <f t="shared" si="25"/>
        <v>40982.208333333336</v>
      </c>
      <c r="M290" s="16">
        <f>(((N290/60)/60)/24)+DATE(1970,1,1)</f>
        <v>40982.208333333336</v>
      </c>
      <c r="N290">
        <v>1331701200</v>
      </c>
      <c r="O290" s="19">
        <f t="shared" si="26"/>
        <v>40983.208333333336</v>
      </c>
      <c r="P290">
        <v>1331787600</v>
      </c>
      <c r="Q290" t="b">
        <v>0</v>
      </c>
      <c r="R290" t="b">
        <v>1</v>
      </c>
      <c r="S290" t="s">
        <v>148</v>
      </c>
      <c r="T290" t="str">
        <f t="shared" si="27"/>
        <v>music</v>
      </c>
      <c r="U290" t="str">
        <f t="shared" si="28"/>
        <v>metal</v>
      </c>
    </row>
    <row r="291" spans="1:21" x14ac:dyDescent="0.35">
      <c r="A291">
        <v>289</v>
      </c>
      <c r="B291" s="4" t="s">
        <v>630</v>
      </c>
      <c r="C291" s="3" t="s">
        <v>631</v>
      </c>
      <c r="D291" s="11">
        <v>800</v>
      </c>
      <c r="E291" s="11">
        <v>13474</v>
      </c>
      <c r="F291" s="9">
        <f t="shared" si="24"/>
        <v>1684.25</v>
      </c>
      <c r="G291" s="6" t="s">
        <v>20</v>
      </c>
      <c r="H291">
        <v>337</v>
      </c>
      <c r="I291" s="11">
        <f t="shared" si="29"/>
        <v>39.982195845697326</v>
      </c>
      <c r="J291" t="s">
        <v>15</v>
      </c>
      <c r="K291" t="s">
        <v>16</v>
      </c>
      <c r="L291" s="19">
        <f t="shared" si="25"/>
        <v>42219.208333333328</v>
      </c>
      <c r="M291" s="16">
        <f>(((N291/60)/60)/24)+DATE(1970,1,1)</f>
        <v>42219.208333333328</v>
      </c>
      <c r="N291">
        <v>1438578000</v>
      </c>
      <c r="O291" s="19">
        <f t="shared" si="26"/>
        <v>42222.208333333328</v>
      </c>
      <c r="P291">
        <v>1438837200</v>
      </c>
      <c r="Q291" t="b">
        <v>0</v>
      </c>
      <c r="R291" t="b">
        <v>0</v>
      </c>
      <c r="S291" t="s">
        <v>33</v>
      </c>
      <c r="T291" t="str">
        <f t="shared" si="27"/>
        <v>theater</v>
      </c>
      <c r="U291" t="str">
        <f t="shared" si="28"/>
        <v>plays</v>
      </c>
    </row>
    <row r="292" spans="1:21" x14ac:dyDescent="0.35">
      <c r="A292">
        <v>290</v>
      </c>
      <c r="B292" s="4" t="s">
        <v>632</v>
      </c>
      <c r="C292" s="3" t="s">
        <v>633</v>
      </c>
      <c r="D292" s="11">
        <v>168600</v>
      </c>
      <c r="E292" s="11">
        <v>91722</v>
      </c>
      <c r="F292" s="9">
        <f t="shared" si="24"/>
        <v>54.402135231316727</v>
      </c>
      <c r="G292" s="6" t="s">
        <v>14</v>
      </c>
      <c r="H292">
        <v>908</v>
      </c>
      <c r="I292" s="11">
        <f t="shared" si="29"/>
        <v>101.01541850220265</v>
      </c>
      <c r="J292" t="s">
        <v>21</v>
      </c>
      <c r="K292" t="s">
        <v>22</v>
      </c>
      <c r="L292" s="19">
        <f t="shared" si="25"/>
        <v>41404.208333333336</v>
      </c>
      <c r="M292" s="16">
        <f>(((N292/60)/60)/24)+DATE(1970,1,1)</f>
        <v>41404.208333333336</v>
      </c>
      <c r="N292">
        <v>1368162000</v>
      </c>
      <c r="O292" s="19">
        <f t="shared" si="26"/>
        <v>41436.208333333336</v>
      </c>
      <c r="P292">
        <v>1370926800</v>
      </c>
      <c r="Q292" t="b">
        <v>0</v>
      </c>
      <c r="R292" t="b">
        <v>1</v>
      </c>
      <c r="S292" t="s">
        <v>42</v>
      </c>
      <c r="T292" t="str">
        <f t="shared" si="27"/>
        <v>film &amp; video</v>
      </c>
      <c r="U292" t="str">
        <f t="shared" si="28"/>
        <v>documentary</v>
      </c>
    </row>
    <row r="293" spans="1:21" x14ac:dyDescent="0.35">
      <c r="A293">
        <v>291</v>
      </c>
      <c r="B293" s="4" t="s">
        <v>634</v>
      </c>
      <c r="C293" s="3" t="s">
        <v>635</v>
      </c>
      <c r="D293" s="11">
        <v>1800</v>
      </c>
      <c r="E293" s="11">
        <v>8219</v>
      </c>
      <c r="F293" s="9">
        <f t="shared" si="24"/>
        <v>456.61111111111109</v>
      </c>
      <c r="G293" s="6" t="s">
        <v>20</v>
      </c>
      <c r="H293">
        <v>107</v>
      </c>
      <c r="I293" s="11">
        <f t="shared" si="29"/>
        <v>76.813084112149539</v>
      </c>
      <c r="J293" t="s">
        <v>21</v>
      </c>
      <c r="K293" t="s">
        <v>22</v>
      </c>
      <c r="L293" s="19">
        <f t="shared" si="25"/>
        <v>40831.208333333336</v>
      </c>
      <c r="M293" s="16">
        <f>(((N293/60)/60)/24)+DATE(1970,1,1)</f>
        <v>40831.208333333336</v>
      </c>
      <c r="N293">
        <v>1318654800</v>
      </c>
      <c r="O293" s="19">
        <f t="shared" si="26"/>
        <v>40835.208333333336</v>
      </c>
      <c r="P293">
        <v>1319000400</v>
      </c>
      <c r="Q293" t="b">
        <v>1</v>
      </c>
      <c r="R293" t="b">
        <v>0</v>
      </c>
      <c r="S293" t="s">
        <v>28</v>
      </c>
      <c r="T293" t="str">
        <f t="shared" si="27"/>
        <v>technology</v>
      </c>
      <c r="U293" t="str">
        <f t="shared" si="28"/>
        <v>web</v>
      </c>
    </row>
    <row r="294" spans="1:21" x14ac:dyDescent="0.35">
      <c r="A294">
        <v>292</v>
      </c>
      <c r="B294" s="4" t="s">
        <v>636</v>
      </c>
      <c r="C294" s="3" t="s">
        <v>637</v>
      </c>
      <c r="D294" s="11">
        <v>7300</v>
      </c>
      <c r="E294" s="11">
        <v>717</v>
      </c>
      <c r="F294" s="9">
        <f t="shared" si="24"/>
        <v>9.8219178082191778</v>
      </c>
      <c r="G294" s="6" t="s">
        <v>14</v>
      </c>
      <c r="H294">
        <v>10</v>
      </c>
      <c r="I294" s="11">
        <f t="shared" si="29"/>
        <v>71.7</v>
      </c>
      <c r="J294" t="s">
        <v>21</v>
      </c>
      <c r="K294" t="s">
        <v>22</v>
      </c>
      <c r="L294" s="19">
        <f t="shared" si="25"/>
        <v>40984.208333333336</v>
      </c>
      <c r="M294" s="16">
        <f>(((N294/60)/60)/24)+DATE(1970,1,1)</f>
        <v>40984.208333333336</v>
      </c>
      <c r="N294">
        <v>1331874000</v>
      </c>
      <c r="O294" s="19">
        <f t="shared" si="26"/>
        <v>41002.208333333336</v>
      </c>
      <c r="P294">
        <v>1333429200</v>
      </c>
      <c r="Q294" t="b">
        <v>0</v>
      </c>
      <c r="R294" t="b">
        <v>0</v>
      </c>
      <c r="S294" t="s">
        <v>17</v>
      </c>
      <c r="T294" t="str">
        <f t="shared" si="27"/>
        <v>food</v>
      </c>
      <c r="U294" t="str">
        <f t="shared" si="28"/>
        <v>food trucks</v>
      </c>
    </row>
    <row r="295" spans="1:21" x14ac:dyDescent="0.35">
      <c r="A295">
        <v>293</v>
      </c>
      <c r="B295" s="4" t="s">
        <v>638</v>
      </c>
      <c r="C295" s="3" t="s">
        <v>639</v>
      </c>
      <c r="D295" s="11">
        <v>6500</v>
      </c>
      <c r="E295" s="11">
        <v>1065</v>
      </c>
      <c r="F295" s="9">
        <f t="shared" si="24"/>
        <v>16.384615384615383</v>
      </c>
      <c r="G295" s="6" t="s">
        <v>74</v>
      </c>
      <c r="H295">
        <v>32</v>
      </c>
      <c r="I295" s="11">
        <f t="shared" si="29"/>
        <v>33.28125</v>
      </c>
      <c r="J295" t="s">
        <v>107</v>
      </c>
      <c r="K295" t="s">
        <v>108</v>
      </c>
      <c r="L295" s="19">
        <f t="shared" si="25"/>
        <v>40456.208333333336</v>
      </c>
      <c r="M295" s="16">
        <f>(((N295/60)/60)/24)+DATE(1970,1,1)</f>
        <v>40456.208333333336</v>
      </c>
      <c r="N295">
        <v>1286254800</v>
      </c>
      <c r="O295" s="19">
        <f t="shared" si="26"/>
        <v>40465.208333333336</v>
      </c>
      <c r="P295">
        <v>1287032400</v>
      </c>
      <c r="Q295" t="b">
        <v>0</v>
      </c>
      <c r="R295" t="b">
        <v>0</v>
      </c>
      <c r="S295" t="s">
        <v>33</v>
      </c>
      <c r="T295" t="str">
        <f t="shared" si="27"/>
        <v>theater</v>
      </c>
      <c r="U295" t="str">
        <f t="shared" si="28"/>
        <v>plays</v>
      </c>
    </row>
    <row r="296" spans="1:21" x14ac:dyDescent="0.35">
      <c r="A296">
        <v>294</v>
      </c>
      <c r="B296" s="4" t="s">
        <v>640</v>
      </c>
      <c r="C296" s="3" t="s">
        <v>641</v>
      </c>
      <c r="D296" s="11">
        <v>600</v>
      </c>
      <c r="E296" s="11">
        <v>8038</v>
      </c>
      <c r="F296" s="9">
        <f t="shared" si="24"/>
        <v>1339.6666666666667</v>
      </c>
      <c r="G296" s="6" t="s">
        <v>20</v>
      </c>
      <c r="H296">
        <v>183</v>
      </c>
      <c r="I296" s="11">
        <f t="shared" si="29"/>
        <v>43.923497267759565</v>
      </c>
      <c r="J296" t="s">
        <v>21</v>
      </c>
      <c r="K296" t="s">
        <v>22</v>
      </c>
      <c r="L296" s="19">
        <f t="shared" si="25"/>
        <v>43399.208333333328</v>
      </c>
      <c r="M296" s="16">
        <f>(((N296/60)/60)/24)+DATE(1970,1,1)</f>
        <v>43399.208333333328</v>
      </c>
      <c r="N296">
        <v>1540530000</v>
      </c>
      <c r="O296" s="19">
        <f t="shared" si="26"/>
        <v>43411.25</v>
      </c>
      <c r="P296">
        <v>1541570400</v>
      </c>
      <c r="Q296" t="b">
        <v>0</v>
      </c>
      <c r="R296" t="b">
        <v>0</v>
      </c>
      <c r="S296" t="s">
        <v>33</v>
      </c>
      <c r="T296" t="str">
        <f t="shared" si="27"/>
        <v>theater</v>
      </c>
      <c r="U296" t="str">
        <f t="shared" si="28"/>
        <v>plays</v>
      </c>
    </row>
    <row r="297" spans="1:21" ht="31" x14ac:dyDescent="0.35">
      <c r="A297">
        <v>295</v>
      </c>
      <c r="B297" s="4" t="s">
        <v>642</v>
      </c>
      <c r="C297" s="3" t="s">
        <v>643</v>
      </c>
      <c r="D297" s="11">
        <v>192900</v>
      </c>
      <c r="E297" s="11">
        <v>68769</v>
      </c>
      <c r="F297" s="9">
        <f t="shared" si="24"/>
        <v>35.650077760497666</v>
      </c>
      <c r="G297" s="6" t="s">
        <v>14</v>
      </c>
      <c r="H297">
        <v>1910</v>
      </c>
      <c r="I297" s="11">
        <f t="shared" si="29"/>
        <v>36.004712041884815</v>
      </c>
      <c r="J297" t="s">
        <v>98</v>
      </c>
      <c r="K297" t="s">
        <v>99</v>
      </c>
      <c r="L297" s="19">
        <f t="shared" si="25"/>
        <v>41562.208333333336</v>
      </c>
      <c r="M297" s="16">
        <f>(((N297/60)/60)/24)+DATE(1970,1,1)</f>
        <v>41562.208333333336</v>
      </c>
      <c r="N297">
        <v>1381813200</v>
      </c>
      <c r="O297" s="19">
        <f t="shared" si="26"/>
        <v>41587.25</v>
      </c>
      <c r="P297">
        <v>1383976800</v>
      </c>
      <c r="Q297" t="b">
        <v>0</v>
      </c>
      <c r="R297" t="b">
        <v>0</v>
      </c>
      <c r="S297" t="s">
        <v>33</v>
      </c>
      <c r="T297" t="str">
        <f t="shared" si="27"/>
        <v>theater</v>
      </c>
      <c r="U297" t="str">
        <f t="shared" si="28"/>
        <v>plays</v>
      </c>
    </row>
    <row r="298" spans="1:21" ht="31" x14ac:dyDescent="0.35">
      <c r="A298">
        <v>296</v>
      </c>
      <c r="B298" s="4" t="s">
        <v>644</v>
      </c>
      <c r="C298" s="3" t="s">
        <v>645</v>
      </c>
      <c r="D298" s="11">
        <v>6100</v>
      </c>
      <c r="E298" s="11">
        <v>3352</v>
      </c>
      <c r="F298" s="9">
        <f t="shared" si="24"/>
        <v>54.950819672131146</v>
      </c>
      <c r="G298" s="6" t="s">
        <v>14</v>
      </c>
      <c r="H298">
        <v>38</v>
      </c>
      <c r="I298" s="11">
        <f t="shared" si="29"/>
        <v>88.21052631578948</v>
      </c>
      <c r="J298" t="s">
        <v>26</v>
      </c>
      <c r="K298" t="s">
        <v>27</v>
      </c>
      <c r="L298" s="19">
        <f t="shared" si="25"/>
        <v>43493.25</v>
      </c>
      <c r="M298" s="16">
        <f>(((N298/60)/60)/24)+DATE(1970,1,1)</f>
        <v>43493.25</v>
      </c>
      <c r="N298">
        <v>1548655200</v>
      </c>
      <c r="O298" s="19">
        <f t="shared" si="26"/>
        <v>43515.25</v>
      </c>
      <c r="P298">
        <v>1550556000</v>
      </c>
      <c r="Q298" t="b">
        <v>0</v>
      </c>
      <c r="R298" t="b">
        <v>0</v>
      </c>
      <c r="S298" t="s">
        <v>33</v>
      </c>
      <c r="T298" t="str">
        <f t="shared" si="27"/>
        <v>theater</v>
      </c>
      <c r="U298" t="str">
        <f t="shared" si="28"/>
        <v>plays</v>
      </c>
    </row>
    <row r="299" spans="1:21" x14ac:dyDescent="0.35">
      <c r="A299">
        <v>297</v>
      </c>
      <c r="B299" s="4" t="s">
        <v>646</v>
      </c>
      <c r="C299" s="3" t="s">
        <v>647</v>
      </c>
      <c r="D299" s="11">
        <v>7200</v>
      </c>
      <c r="E299" s="11">
        <v>6785</v>
      </c>
      <c r="F299" s="9">
        <f t="shared" si="24"/>
        <v>94.236111111111114</v>
      </c>
      <c r="G299" s="6" t="s">
        <v>14</v>
      </c>
      <c r="H299">
        <v>104</v>
      </c>
      <c r="I299" s="11">
        <f t="shared" si="29"/>
        <v>65.240384615384613</v>
      </c>
      <c r="J299" t="s">
        <v>26</v>
      </c>
      <c r="K299" t="s">
        <v>27</v>
      </c>
      <c r="L299" s="19">
        <f t="shared" si="25"/>
        <v>41653.25</v>
      </c>
      <c r="M299" s="16">
        <f>(((N299/60)/60)/24)+DATE(1970,1,1)</f>
        <v>41653.25</v>
      </c>
      <c r="N299">
        <v>1389679200</v>
      </c>
      <c r="O299" s="19">
        <f t="shared" si="26"/>
        <v>41662.25</v>
      </c>
      <c r="P299">
        <v>1390456800</v>
      </c>
      <c r="Q299" t="b">
        <v>0</v>
      </c>
      <c r="R299" t="b">
        <v>1</v>
      </c>
      <c r="S299" t="s">
        <v>33</v>
      </c>
      <c r="T299" t="str">
        <f t="shared" si="27"/>
        <v>theater</v>
      </c>
      <c r="U299" t="str">
        <f t="shared" si="28"/>
        <v>plays</v>
      </c>
    </row>
    <row r="300" spans="1:21" x14ac:dyDescent="0.35">
      <c r="A300">
        <v>298</v>
      </c>
      <c r="B300" s="4" t="s">
        <v>648</v>
      </c>
      <c r="C300" s="3" t="s">
        <v>649</v>
      </c>
      <c r="D300" s="11">
        <v>3500</v>
      </c>
      <c r="E300" s="11">
        <v>5037</v>
      </c>
      <c r="F300" s="9">
        <f t="shared" si="24"/>
        <v>143.91428571428571</v>
      </c>
      <c r="G300" s="6" t="s">
        <v>20</v>
      </c>
      <c r="H300">
        <v>72</v>
      </c>
      <c r="I300" s="11">
        <f t="shared" si="29"/>
        <v>69.958333333333329</v>
      </c>
      <c r="J300" t="s">
        <v>21</v>
      </c>
      <c r="K300" t="s">
        <v>22</v>
      </c>
      <c r="L300" s="19">
        <f t="shared" si="25"/>
        <v>42426.25</v>
      </c>
      <c r="M300" s="16">
        <f>(((N300/60)/60)/24)+DATE(1970,1,1)</f>
        <v>42426.25</v>
      </c>
      <c r="N300">
        <v>1456466400</v>
      </c>
      <c r="O300" s="19">
        <f t="shared" si="26"/>
        <v>42444.208333333328</v>
      </c>
      <c r="P300">
        <v>1458018000</v>
      </c>
      <c r="Q300" t="b">
        <v>0</v>
      </c>
      <c r="R300" t="b">
        <v>1</v>
      </c>
      <c r="S300" t="s">
        <v>23</v>
      </c>
      <c r="T300" t="str">
        <f t="shared" si="27"/>
        <v>music</v>
      </c>
      <c r="U300" t="str">
        <f t="shared" si="28"/>
        <v>rock</v>
      </c>
    </row>
    <row r="301" spans="1:21" ht="31" x14ac:dyDescent="0.35">
      <c r="A301">
        <v>299</v>
      </c>
      <c r="B301" s="4" t="s">
        <v>650</v>
      </c>
      <c r="C301" s="3" t="s">
        <v>651</v>
      </c>
      <c r="D301" s="11">
        <v>3800</v>
      </c>
      <c r="E301" s="11">
        <v>1954</v>
      </c>
      <c r="F301" s="9">
        <f t="shared" si="24"/>
        <v>51.421052631578945</v>
      </c>
      <c r="G301" s="6" t="s">
        <v>14</v>
      </c>
      <c r="H301">
        <v>49</v>
      </c>
      <c r="I301" s="11">
        <f t="shared" si="29"/>
        <v>39.877551020408163</v>
      </c>
      <c r="J301" t="s">
        <v>21</v>
      </c>
      <c r="K301" t="s">
        <v>22</v>
      </c>
      <c r="L301" s="19">
        <f t="shared" si="25"/>
        <v>42432.25</v>
      </c>
      <c r="M301" s="16">
        <f>(((N301/60)/60)/24)+DATE(1970,1,1)</f>
        <v>42432.25</v>
      </c>
      <c r="N301">
        <v>1456984800</v>
      </c>
      <c r="O301" s="19">
        <f t="shared" si="26"/>
        <v>42488.208333333328</v>
      </c>
      <c r="P301">
        <v>1461819600</v>
      </c>
      <c r="Q301" t="b">
        <v>0</v>
      </c>
      <c r="R301" t="b">
        <v>0</v>
      </c>
      <c r="S301" t="s">
        <v>17</v>
      </c>
      <c r="T301" t="str">
        <f t="shared" si="27"/>
        <v>food</v>
      </c>
      <c r="U301" t="str">
        <f t="shared" si="28"/>
        <v>food trucks</v>
      </c>
    </row>
    <row r="302" spans="1:21" x14ac:dyDescent="0.35">
      <c r="A302">
        <v>300</v>
      </c>
      <c r="B302" s="4" t="s">
        <v>652</v>
      </c>
      <c r="C302" s="3" t="s">
        <v>653</v>
      </c>
      <c r="D302" s="11">
        <v>100</v>
      </c>
      <c r="E302" s="11">
        <v>5</v>
      </c>
      <c r="F302" s="9">
        <f t="shared" si="24"/>
        <v>5</v>
      </c>
      <c r="G302" s="6" t="s">
        <v>14</v>
      </c>
      <c r="H302">
        <v>1</v>
      </c>
      <c r="I302" s="11">
        <f t="shared" si="29"/>
        <v>5</v>
      </c>
      <c r="J302" t="s">
        <v>36</v>
      </c>
      <c r="K302" t="s">
        <v>37</v>
      </c>
      <c r="L302" s="19">
        <f t="shared" si="25"/>
        <v>42977.208333333328</v>
      </c>
      <c r="M302" s="16">
        <f>(((N302/60)/60)/24)+DATE(1970,1,1)</f>
        <v>42977.208333333328</v>
      </c>
      <c r="N302">
        <v>1504069200</v>
      </c>
      <c r="O302" s="19">
        <f t="shared" si="26"/>
        <v>42978.208333333328</v>
      </c>
      <c r="P302">
        <v>1504155600</v>
      </c>
      <c r="Q302" t="b">
        <v>0</v>
      </c>
      <c r="R302" t="b">
        <v>1</v>
      </c>
      <c r="S302" t="s">
        <v>68</v>
      </c>
      <c r="T302" t="str">
        <f t="shared" si="27"/>
        <v>publishing</v>
      </c>
      <c r="U302" t="str">
        <f t="shared" si="28"/>
        <v>nonfiction</v>
      </c>
    </row>
    <row r="303" spans="1:21" ht="31" x14ac:dyDescent="0.35">
      <c r="A303">
        <v>301</v>
      </c>
      <c r="B303" s="4" t="s">
        <v>654</v>
      </c>
      <c r="C303" s="3" t="s">
        <v>655</v>
      </c>
      <c r="D303" s="11">
        <v>900</v>
      </c>
      <c r="E303" s="11">
        <v>12102</v>
      </c>
      <c r="F303" s="9">
        <f t="shared" si="24"/>
        <v>1344.6666666666667</v>
      </c>
      <c r="G303" s="6" t="s">
        <v>20</v>
      </c>
      <c r="H303">
        <v>295</v>
      </c>
      <c r="I303" s="11">
        <f t="shared" si="29"/>
        <v>41.023728813559323</v>
      </c>
      <c r="J303" t="s">
        <v>21</v>
      </c>
      <c r="K303" t="s">
        <v>22</v>
      </c>
      <c r="L303" s="19">
        <f t="shared" si="25"/>
        <v>42061.25</v>
      </c>
      <c r="M303" s="16">
        <f>(((N303/60)/60)/24)+DATE(1970,1,1)</f>
        <v>42061.25</v>
      </c>
      <c r="N303">
        <v>1424930400</v>
      </c>
      <c r="O303" s="19">
        <f t="shared" si="26"/>
        <v>42078.208333333328</v>
      </c>
      <c r="P303">
        <v>1426395600</v>
      </c>
      <c r="Q303" t="b">
        <v>0</v>
      </c>
      <c r="R303" t="b">
        <v>0</v>
      </c>
      <c r="S303" t="s">
        <v>42</v>
      </c>
      <c r="T303" t="str">
        <f t="shared" si="27"/>
        <v>film &amp; video</v>
      </c>
      <c r="U303" t="str">
        <f t="shared" si="28"/>
        <v>documentary</v>
      </c>
    </row>
    <row r="304" spans="1:21" x14ac:dyDescent="0.35">
      <c r="A304">
        <v>302</v>
      </c>
      <c r="B304" s="4" t="s">
        <v>656</v>
      </c>
      <c r="C304" s="3" t="s">
        <v>657</v>
      </c>
      <c r="D304" s="11">
        <v>76100</v>
      </c>
      <c r="E304" s="11">
        <v>24234</v>
      </c>
      <c r="F304" s="9">
        <f t="shared" si="24"/>
        <v>31.844940867279899</v>
      </c>
      <c r="G304" s="6" t="s">
        <v>14</v>
      </c>
      <c r="H304">
        <v>245</v>
      </c>
      <c r="I304" s="11">
        <f t="shared" si="29"/>
        <v>98.914285714285711</v>
      </c>
      <c r="J304" t="s">
        <v>21</v>
      </c>
      <c r="K304" t="s">
        <v>22</v>
      </c>
      <c r="L304" s="19">
        <f t="shared" si="25"/>
        <v>43345.208333333328</v>
      </c>
      <c r="M304" s="16">
        <f>(((N304/60)/60)/24)+DATE(1970,1,1)</f>
        <v>43345.208333333328</v>
      </c>
      <c r="N304">
        <v>1535864400</v>
      </c>
      <c r="O304" s="19">
        <f t="shared" si="26"/>
        <v>43359.208333333328</v>
      </c>
      <c r="P304">
        <v>1537074000</v>
      </c>
      <c r="Q304" t="b">
        <v>0</v>
      </c>
      <c r="R304" t="b">
        <v>0</v>
      </c>
      <c r="S304" t="s">
        <v>33</v>
      </c>
      <c r="T304" t="str">
        <f t="shared" si="27"/>
        <v>theater</v>
      </c>
      <c r="U304" t="str">
        <f t="shared" si="28"/>
        <v>plays</v>
      </c>
    </row>
    <row r="305" spans="1:21" x14ac:dyDescent="0.35">
      <c r="A305">
        <v>303</v>
      </c>
      <c r="B305" s="4" t="s">
        <v>658</v>
      </c>
      <c r="C305" s="3" t="s">
        <v>659</v>
      </c>
      <c r="D305" s="11">
        <v>3400</v>
      </c>
      <c r="E305" s="11">
        <v>2809</v>
      </c>
      <c r="F305" s="9">
        <f t="shared" si="24"/>
        <v>82.617647058823536</v>
      </c>
      <c r="G305" s="6" t="s">
        <v>14</v>
      </c>
      <c r="H305">
        <v>32</v>
      </c>
      <c r="I305" s="11">
        <f t="shared" si="29"/>
        <v>87.78125</v>
      </c>
      <c r="J305" t="s">
        <v>21</v>
      </c>
      <c r="K305" t="s">
        <v>22</v>
      </c>
      <c r="L305" s="19">
        <f t="shared" si="25"/>
        <v>42376.25</v>
      </c>
      <c r="M305" s="16">
        <f>(((N305/60)/60)/24)+DATE(1970,1,1)</f>
        <v>42376.25</v>
      </c>
      <c r="N305">
        <v>1452146400</v>
      </c>
      <c r="O305" s="19">
        <f t="shared" si="26"/>
        <v>42381.25</v>
      </c>
      <c r="P305">
        <v>1452578400</v>
      </c>
      <c r="Q305" t="b">
        <v>0</v>
      </c>
      <c r="R305" t="b">
        <v>0</v>
      </c>
      <c r="S305" t="s">
        <v>60</v>
      </c>
      <c r="T305" t="str">
        <f t="shared" si="27"/>
        <v>music</v>
      </c>
      <c r="U305" t="str">
        <f t="shared" si="28"/>
        <v>indie rock</v>
      </c>
    </row>
    <row r="306" spans="1:21" x14ac:dyDescent="0.35">
      <c r="A306">
        <v>304</v>
      </c>
      <c r="B306" s="4" t="s">
        <v>660</v>
      </c>
      <c r="C306" s="3" t="s">
        <v>661</v>
      </c>
      <c r="D306" s="11">
        <v>2100</v>
      </c>
      <c r="E306" s="11">
        <v>11469</v>
      </c>
      <c r="F306" s="9">
        <f t="shared" si="24"/>
        <v>546.14285714285722</v>
      </c>
      <c r="G306" s="6" t="s">
        <v>20</v>
      </c>
      <c r="H306">
        <v>142</v>
      </c>
      <c r="I306" s="11">
        <f t="shared" si="29"/>
        <v>80.767605633802816</v>
      </c>
      <c r="J306" t="s">
        <v>21</v>
      </c>
      <c r="K306" t="s">
        <v>22</v>
      </c>
      <c r="L306" s="19">
        <f t="shared" si="25"/>
        <v>42589.208333333328</v>
      </c>
      <c r="M306" s="16">
        <f>(((N306/60)/60)/24)+DATE(1970,1,1)</f>
        <v>42589.208333333328</v>
      </c>
      <c r="N306">
        <v>1470546000</v>
      </c>
      <c r="O306" s="19">
        <f t="shared" si="26"/>
        <v>42630.208333333328</v>
      </c>
      <c r="P306">
        <v>1474088400</v>
      </c>
      <c r="Q306" t="b">
        <v>0</v>
      </c>
      <c r="R306" t="b">
        <v>0</v>
      </c>
      <c r="S306" t="s">
        <v>42</v>
      </c>
      <c r="T306" t="str">
        <f t="shared" si="27"/>
        <v>film &amp; video</v>
      </c>
      <c r="U306" t="str">
        <f t="shared" si="28"/>
        <v>documentary</v>
      </c>
    </row>
    <row r="307" spans="1:21" x14ac:dyDescent="0.35">
      <c r="A307">
        <v>305</v>
      </c>
      <c r="B307" s="4" t="s">
        <v>662</v>
      </c>
      <c r="C307" s="3" t="s">
        <v>663</v>
      </c>
      <c r="D307" s="11">
        <v>2800</v>
      </c>
      <c r="E307" s="11">
        <v>8014</v>
      </c>
      <c r="F307" s="9">
        <f t="shared" si="24"/>
        <v>286.21428571428572</v>
      </c>
      <c r="G307" s="6" t="s">
        <v>20</v>
      </c>
      <c r="H307">
        <v>85</v>
      </c>
      <c r="I307" s="11">
        <f t="shared" si="29"/>
        <v>94.28235294117647</v>
      </c>
      <c r="J307" t="s">
        <v>21</v>
      </c>
      <c r="K307" t="s">
        <v>22</v>
      </c>
      <c r="L307" s="19">
        <f t="shared" si="25"/>
        <v>42448.208333333328</v>
      </c>
      <c r="M307" s="16">
        <f>(((N307/60)/60)/24)+DATE(1970,1,1)</f>
        <v>42448.208333333328</v>
      </c>
      <c r="N307">
        <v>1458363600</v>
      </c>
      <c r="O307" s="19">
        <f t="shared" si="26"/>
        <v>42489.208333333328</v>
      </c>
      <c r="P307">
        <v>1461906000</v>
      </c>
      <c r="Q307" t="b">
        <v>0</v>
      </c>
      <c r="R307" t="b">
        <v>0</v>
      </c>
      <c r="S307" t="s">
        <v>33</v>
      </c>
      <c r="T307" t="str">
        <f t="shared" si="27"/>
        <v>theater</v>
      </c>
      <c r="U307" t="str">
        <f t="shared" si="28"/>
        <v>plays</v>
      </c>
    </row>
    <row r="308" spans="1:21" ht="31" x14ac:dyDescent="0.35">
      <c r="A308">
        <v>306</v>
      </c>
      <c r="B308" s="4" t="s">
        <v>664</v>
      </c>
      <c r="C308" s="3" t="s">
        <v>665</v>
      </c>
      <c r="D308" s="11">
        <v>6500</v>
      </c>
      <c r="E308" s="11">
        <v>514</v>
      </c>
      <c r="F308" s="9">
        <f t="shared" si="24"/>
        <v>7.9076923076923071</v>
      </c>
      <c r="G308" s="6" t="s">
        <v>14</v>
      </c>
      <c r="H308">
        <v>7</v>
      </c>
      <c r="I308" s="11">
        <f t="shared" si="29"/>
        <v>73.428571428571431</v>
      </c>
      <c r="J308" t="s">
        <v>21</v>
      </c>
      <c r="K308" t="s">
        <v>22</v>
      </c>
      <c r="L308" s="19">
        <f t="shared" si="25"/>
        <v>42930.208333333328</v>
      </c>
      <c r="M308" s="16">
        <f>(((N308/60)/60)/24)+DATE(1970,1,1)</f>
        <v>42930.208333333328</v>
      </c>
      <c r="N308">
        <v>1500008400</v>
      </c>
      <c r="O308" s="19">
        <f t="shared" si="26"/>
        <v>42933.208333333328</v>
      </c>
      <c r="P308">
        <v>1500267600</v>
      </c>
      <c r="Q308" t="b">
        <v>0</v>
      </c>
      <c r="R308" t="b">
        <v>1</v>
      </c>
      <c r="S308" t="s">
        <v>33</v>
      </c>
      <c r="T308" t="str">
        <f t="shared" si="27"/>
        <v>theater</v>
      </c>
      <c r="U308" t="str">
        <f t="shared" si="28"/>
        <v>plays</v>
      </c>
    </row>
    <row r="309" spans="1:21" x14ac:dyDescent="0.35">
      <c r="A309">
        <v>307</v>
      </c>
      <c r="B309" s="4" t="s">
        <v>666</v>
      </c>
      <c r="C309" s="3" t="s">
        <v>667</v>
      </c>
      <c r="D309" s="11">
        <v>32900</v>
      </c>
      <c r="E309" s="11">
        <v>43473</v>
      </c>
      <c r="F309" s="9">
        <f t="shared" si="24"/>
        <v>132.13677811550153</v>
      </c>
      <c r="G309" s="6" t="s">
        <v>20</v>
      </c>
      <c r="H309">
        <v>659</v>
      </c>
      <c r="I309" s="11">
        <f t="shared" si="29"/>
        <v>65.968133535660087</v>
      </c>
      <c r="J309" t="s">
        <v>36</v>
      </c>
      <c r="K309" t="s">
        <v>37</v>
      </c>
      <c r="L309" s="19">
        <f t="shared" si="25"/>
        <v>41066.208333333336</v>
      </c>
      <c r="M309" s="16">
        <f>(((N309/60)/60)/24)+DATE(1970,1,1)</f>
        <v>41066.208333333336</v>
      </c>
      <c r="N309">
        <v>1338958800</v>
      </c>
      <c r="O309" s="19">
        <f t="shared" si="26"/>
        <v>41086.208333333336</v>
      </c>
      <c r="P309">
        <v>1340686800</v>
      </c>
      <c r="Q309" t="b">
        <v>0</v>
      </c>
      <c r="R309" t="b">
        <v>1</v>
      </c>
      <c r="S309" t="s">
        <v>119</v>
      </c>
      <c r="T309" t="str">
        <f t="shared" si="27"/>
        <v>publishing</v>
      </c>
      <c r="U309" t="str">
        <f t="shared" si="28"/>
        <v>fiction</v>
      </c>
    </row>
    <row r="310" spans="1:21" x14ac:dyDescent="0.35">
      <c r="A310">
        <v>308</v>
      </c>
      <c r="B310" s="4" t="s">
        <v>668</v>
      </c>
      <c r="C310" s="3" t="s">
        <v>669</v>
      </c>
      <c r="D310" s="11">
        <v>118200</v>
      </c>
      <c r="E310" s="11">
        <v>87560</v>
      </c>
      <c r="F310" s="9">
        <f t="shared" si="24"/>
        <v>74.077834179357026</v>
      </c>
      <c r="G310" s="6" t="s">
        <v>14</v>
      </c>
      <c r="H310">
        <v>803</v>
      </c>
      <c r="I310" s="11">
        <f t="shared" si="29"/>
        <v>109.04109589041096</v>
      </c>
      <c r="J310" t="s">
        <v>21</v>
      </c>
      <c r="K310" t="s">
        <v>22</v>
      </c>
      <c r="L310" s="19">
        <f t="shared" si="25"/>
        <v>40651.208333333336</v>
      </c>
      <c r="M310" s="16">
        <f>(((N310/60)/60)/24)+DATE(1970,1,1)</f>
        <v>40651.208333333336</v>
      </c>
      <c r="N310">
        <v>1303102800</v>
      </c>
      <c r="O310" s="19">
        <f t="shared" si="26"/>
        <v>40652.208333333336</v>
      </c>
      <c r="P310">
        <v>1303189200</v>
      </c>
      <c r="Q310" t="b">
        <v>0</v>
      </c>
      <c r="R310" t="b">
        <v>0</v>
      </c>
      <c r="S310" t="s">
        <v>33</v>
      </c>
      <c r="T310" t="str">
        <f t="shared" si="27"/>
        <v>theater</v>
      </c>
      <c r="U310" t="str">
        <f t="shared" si="28"/>
        <v>plays</v>
      </c>
    </row>
    <row r="311" spans="1:21" x14ac:dyDescent="0.35">
      <c r="A311">
        <v>309</v>
      </c>
      <c r="B311" s="4" t="s">
        <v>670</v>
      </c>
      <c r="C311" s="3" t="s">
        <v>671</v>
      </c>
      <c r="D311" s="11">
        <v>4100</v>
      </c>
      <c r="E311" s="11">
        <v>3087</v>
      </c>
      <c r="F311" s="9">
        <f t="shared" si="24"/>
        <v>75.292682926829272</v>
      </c>
      <c r="G311" s="6" t="s">
        <v>74</v>
      </c>
      <c r="H311">
        <v>75</v>
      </c>
      <c r="I311" s="11">
        <f t="shared" si="29"/>
        <v>41.16</v>
      </c>
      <c r="J311" t="s">
        <v>21</v>
      </c>
      <c r="K311" t="s">
        <v>22</v>
      </c>
      <c r="L311" s="19">
        <f t="shared" si="25"/>
        <v>40807.208333333336</v>
      </c>
      <c r="M311" s="16">
        <f>(((N311/60)/60)/24)+DATE(1970,1,1)</f>
        <v>40807.208333333336</v>
      </c>
      <c r="N311">
        <v>1316581200</v>
      </c>
      <c r="O311" s="19">
        <f t="shared" si="26"/>
        <v>40827.208333333336</v>
      </c>
      <c r="P311">
        <v>1318309200</v>
      </c>
      <c r="Q311" t="b">
        <v>0</v>
      </c>
      <c r="R311" t="b">
        <v>1</v>
      </c>
      <c r="S311" t="s">
        <v>60</v>
      </c>
      <c r="T311" t="str">
        <f t="shared" si="27"/>
        <v>music</v>
      </c>
      <c r="U311" t="str">
        <f t="shared" si="28"/>
        <v>indie rock</v>
      </c>
    </row>
    <row r="312" spans="1:21" x14ac:dyDescent="0.35">
      <c r="A312">
        <v>310</v>
      </c>
      <c r="B312" s="4" t="s">
        <v>672</v>
      </c>
      <c r="C312" s="3" t="s">
        <v>673</v>
      </c>
      <c r="D312" s="11">
        <v>7800</v>
      </c>
      <c r="E312" s="11">
        <v>1586</v>
      </c>
      <c r="F312" s="9">
        <f t="shared" si="24"/>
        <v>20.333333333333332</v>
      </c>
      <c r="G312" s="6" t="s">
        <v>14</v>
      </c>
      <c r="H312">
        <v>16</v>
      </c>
      <c r="I312" s="11">
        <f t="shared" si="29"/>
        <v>99.125</v>
      </c>
      <c r="J312" t="s">
        <v>21</v>
      </c>
      <c r="K312" t="s">
        <v>22</v>
      </c>
      <c r="L312" s="19">
        <f t="shared" si="25"/>
        <v>40277.208333333336</v>
      </c>
      <c r="M312" s="16">
        <f>(((N312/60)/60)/24)+DATE(1970,1,1)</f>
        <v>40277.208333333336</v>
      </c>
      <c r="N312">
        <v>1270789200</v>
      </c>
      <c r="O312" s="19">
        <f t="shared" si="26"/>
        <v>40293.208333333336</v>
      </c>
      <c r="P312">
        <v>1272171600</v>
      </c>
      <c r="Q312" t="b">
        <v>0</v>
      </c>
      <c r="R312" t="b">
        <v>0</v>
      </c>
      <c r="S312" t="s">
        <v>89</v>
      </c>
      <c r="T312" t="str">
        <f t="shared" si="27"/>
        <v>games</v>
      </c>
      <c r="U312" t="str">
        <f t="shared" si="28"/>
        <v>video games</v>
      </c>
    </row>
    <row r="313" spans="1:21" x14ac:dyDescent="0.35">
      <c r="A313">
        <v>311</v>
      </c>
      <c r="B313" s="4" t="s">
        <v>674</v>
      </c>
      <c r="C313" s="3" t="s">
        <v>675</v>
      </c>
      <c r="D313" s="11">
        <v>6300</v>
      </c>
      <c r="E313" s="11">
        <v>12812</v>
      </c>
      <c r="F313" s="9">
        <f t="shared" si="24"/>
        <v>203.36507936507937</v>
      </c>
      <c r="G313" s="6" t="s">
        <v>20</v>
      </c>
      <c r="H313">
        <v>121</v>
      </c>
      <c r="I313" s="11">
        <f t="shared" si="29"/>
        <v>105.88429752066116</v>
      </c>
      <c r="J313" t="s">
        <v>21</v>
      </c>
      <c r="K313" t="s">
        <v>22</v>
      </c>
      <c r="L313" s="19">
        <f t="shared" si="25"/>
        <v>40590.25</v>
      </c>
      <c r="M313" s="16">
        <f>(((N313/60)/60)/24)+DATE(1970,1,1)</f>
        <v>40590.25</v>
      </c>
      <c r="N313">
        <v>1297836000</v>
      </c>
      <c r="O313" s="19">
        <f t="shared" si="26"/>
        <v>40602.25</v>
      </c>
      <c r="P313">
        <v>1298872800</v>
      </c>
      <c r="Q313" t="b">
        <v>0</v>
      </c>
      <c r="R313" t="b">
        <v>0</v>
      </c>
      <c r="S313" t="s">
        <v>33</v>
      </c>
      <c r="T313" t="str">
        <f t="shared" si="27"/>
        <v>theater</v>
      </c>
      <c r="U313" t="str">
        <f t="shared" si="28"/>
        <v>plays</v>
      </c>
    </row>
    <row r="314" spans="1:21" x14ac:dyDescent="0.35">
      <c r="A314">
        <v>312</v>
      </c>
      <c r="B314" s="4" t="s">
        <v>676</v>
      </c>
      <c r="C314" s="3" t="s">
        <v>677</v>
      </c>
      <c r="D314" s="11">
        <v>59100</v>
      </c>
      <c r="E314" s="11">
        <v>183345</v>
      </c>
      <c r="F314" s="9">
        <f t="shared" si="24"/>
        <v>310.2284263959391</v>
      </c>
      <c r="G314" s="6" t="s">
        <v>20</v>
      </c>
      <c r="H314">
        <v>3742</v>
      </c>
      <c r="I314" s="11">
        <f t="shared" si="29"/>
        <v>48.996525921966864</v>
      </c>
      <c r="J314" t="s">
        <v>21</v>
      </c>
      <c r="K314" t="s">
        <v>22</v>
      </c>
      <c r="L314" s="19">
        <f t="shared" si="25"/>
        <v>41572.208333333336</v>
      </c>
      <c r="M314" s="16">
        <f>(((N314/60)/60)/24)+DATE(1970,1,1)</f>
        <v>41572.208333333336</v>
      </c>
      <c r="N314">
        <v>1382677200</v>
      </c>
      <c r="O314" s="19">
        <f t="shared" si="26"/>
        <v>41579.208333333336</v>
      </c>
      <c r="P314">
        <v>1383282000</v>
      </c>
      <c r="Q314" t="b">
        <v>0</v>
      </c>
      <c r="R314" t="b">
        <v>0</v>
      </c>
      <c r="S314" t="s">
        <v>33</v>
      </c>
      <c r="T314" t="str">
        <f t="shared" si="27"/>
        <v>theater</v>
      </c>
      <c r="U314" t="str">
        <f t="shared" si="28"/>
        <v>plays</v>
      </c>
    </row>
    <row r="315" spans="1:21" x14ac:dyDescent="0.35">
      <c r="A315">
        <v>313</v>
      </c>
      <c r="B315" s="4" t="s">
        <v>678</v>
      </c>
      <c r="C315" s="3" t="s">
        <v>679</v>
      </c>
      <c r="D315" s="11">
        <v>2200</v>
      </c>
      <c r="E315" s="11">
        <v>8697</v>
      </c>
      <c r="F315" s="9">
        <f t="shared" si="24"/>
        <v>395.31818181818181</v>
      </c>
      <c r="G315" s="6" t="s">
        <v>20</v>
      </c>
      <c r="H315">
        <v>223</v>
      </c>
      <c r="I315" s="11">
        <f t="shared" si="29"/>
        <v>39</v>
      </c>
      <c r="J315" t="s">
        <v>21</v>
      </c>
      <c r="K315" t="s">
        <v>22</v>
      </c>
      <c r="L315" s="19">
        <f t="shared" si="25"/>
        <v>40966.25</v>
      </c>
      <c r="M315" s="16">
        <f>(((N315/60)/60)/24)+DATE(1970,1,1)</f>
        <v>40966.25</v>
      </c>
      <c r="N315">
        <v>1330322400</v>
      </c>
      <c r="O315" s="19">
        <f t="shared" si="26"/>
        <v>40968.25</v>
      </c>
      <c r="P315">
        <v>1330495200</v>
      </c>
      <c r="Q315" t="b">
        <v>0</v>
      </c>
      <c r="R315" t="b">
        <v>0</v>
      </c>
      <c r="S315" t="s">
        <v>23</v>
      </c>
      <c r="T315" t="str">
        <f t="shared" si="27"/>
        <v>music</v>
      </c>
      <c r="U315" t="str">
        <f t="shared" si="28"/>
        <v>rock</v>
      </c>
    </row>
    <row r="316" spans="1:21" x14ac:dyDescent="0.35">
      <c r="A316">
        <v>314</v>
      </c>
      <c r="B316" s="4" t="s">
        <v>680</v>
      </c>
      <c r="C316" s="3" t="s">
        <v>681</v>
      </c>
      <c r="D316" s="11">
        <v>1400</v>
      </c>
      <c r="E316" s="11">
        <v>4126</v>
      </c>
      <c r="F316" s="9">
        <f t="shared" si="24"/>
        <v>294.71428571428572</v>
      </c>
      <c r="G316" s="6" t="s">
        <v>20</v>
      </c>
      <c r="H316">
        <v>133</v>
      </c>
      <c r="I316" s="11">
        <f t="shared" si="29"/>
        <v>31.022556390977442</v>
      </c>
      <c r="J316" t="s">
        <v>21</v>
      </c>
      <c r="K316" t="s">
        <v>22</v>
      </c>
      <c r="L316" s="19">
        <f t="shared" si="25"/>
        <v>43536.208333333328</v>
      </c>
      <c r="M316" s="16">
        <f>(((N316/60)/60)/24)+DATE(1970,1,1)</f>
        <v>43536.208333333328</v>
      </c>
      <c r="N316">
        <v>1552366800</v>
      </c>
      <c r="O316" s="19">
        <f t="shared" si="26"/>
        <v>43541.208333333328</v>
      </c>
      <c r="P316">
        <v>1552798800</v>
      </c>
      <c r="Q316" t="b">
        <v>0</v>
      </c>
      <c r="R316" t="b">
        <v>1</v>
      </c>
      <c r="S316" t="s">
        <v>42</v>
      </c>
      <c r="T316" t="str">
        <f t="shared" si="27"/>
        <v>film &amp; video</v>
      </c>
      <c r="U316" t="str">
        <f t="shared" si="28"/>
        <v>documentary</v>
      </c>
    </row>
    <row r="317" spans="1:21" ht="31" x14ac:dyDescent="0.35">
      <c r="A317">
        <v>315</v>
      </c>
      <c r="B317" s="4" t="s">
        <v>682</v>
      </c>
      <c r="C317" s="3" t="s">
        <v>683</v>
      </c>
      <c r="D317" s="11">
        <v>9500</v>
      </c>
      <c r="E317" s="11">
        <v>3220</v>
      </c>
      <c r="F317" s="9">
        <f t="shared" si="24"/>
        <v>33.89473684210526</v>
      </c>
      <c r="G317" s="6" t="s">
        <v>14</v>
      </c>
      <c r="H317">
        <v>31</v>
      </c>
      <c r="I317" s="11">
        <f t="shared" si="29"/>
        <v>103.87096774193549</v>
      </c>
      <c r="J317" t="s">
        <v>21</v>
      </c>
      <c r="K317" t="s">
        <v>22</v>
      </c>
      <c r="L317" s="19">
        <f t="shared" si="25"/>
        <v>41783.208333333336</v>
      </c>
      <c r="M317" s="16">
        <f>(((N317/60)/60)/24)+DATE(1970,1,1)</f>
        <v>41783.208333333336</v>
      </c>
      <c r="N317">
        <v>1400907600</v>
      </c>
      <c r="O317" s="19">
        <f t="shared" si="26"/>
        <v>41812.208333333336</v>
      </c>
      <c r="P317">
        <v>1403413200</v>
      </c>
      <c r="Q317" t="b">
        <v>0</v>
      </c>
      <c r="R317" t="b">
        <v>0</v>
      </c>
      <c r="S317" t="s">
        <v>33</v>
      </c>
      <c r="T317" t="str">
        <f t="shared" si="27"/>
        <v>theater</v>
      </c>
      <c r="U317" t="str">
        <f t="shared" si="28"/>
        <v>plays</v>
      </c>
    </row>
    <row r="318" spans="1:21" x14ac:dyDescent="0.35">
      <c r="A318">
        <v>316</v>
      </c>
      <c r="B318" s="4" t="s">
        <v>684</v>
      </c>
      <c r="C318" s="3" t="s">
        <v>685</v>
      </c>
      <c r="D318" s="11">
        <v>9600</v>
      </c>
      <c r="E318" s="11">
        <v>6401</v>
      </c>
      <c r="F318" s="9">
        <f t="shared" si="24"/>
        <v>66.677083333333329</v>
      </c>
      <c r="G318" s="6" t="s">
        <v>14</v>
      </c>
      <c r="H318">
        <v>108</v>
      </c>
      <c r="I318" s="11">
        <f t="shared" si="29"/>
        <v>59.268518518518519</v>
      </c>
      <c r="J318" t="s">
        <v>107</v>
      </c>
      <c r="K318" t="s">
        <v>108</v>
      </c>
      <c r="L318" s="19">
        <f t="shared" si="25"/>
        <v>43788.25</v>
      </c>
      <c r="M318" s="16">
        <f>(((N318/60)/60)/24)+DATE(1970,1,1)</f>
        <v>43788.25</v>
      </c>
      <c r="N318">
        <v>1574143200</v>
      </c>
      <c r="O318" s="19">
        <f t="shared" si="26"/>
        <v>43789.25</v>
      </c>
      <c r="P318">
        <v>1574229600</v>
      </c>
      <c r="Q318" t="b">
        <v>0</v>
      </c>
      <c r="R318" t="b">
        <v>1</v>
      </c>
      <c r="S318" t="s">
        <v>17</v>
      </c>
      <c r="T318" t="str">
        <f t="shared" si="27"/>
        <v>food</v>
      </c>
      <c r="U318" t="str">
        <f t="shared" si="28"/>
        <v>food trucks</v>
      </c>
    </row>
    <row r="319" spans="1:21" x14ac:dyDescent="0.35">
      <c r="A319">
        <v>317</v>
      </c>
      <c r="B319" s="4" t="s">
        <v>686</v>
      </c>
      <c r="C319" s="3" t="s">
        <v>687</v>
      </c>
      <c r="D319" s="11">
        <v>6600</v>
      </c>
      <c r="E319" s="11">
        <v>1269</v>
      </c>
      <c r="F319" s="9">
        <f t="shared" si="24"/>
        <v>19.227272727272727</v>
      </c>
      <c r="G319" s="6" t="s">
        <v>14</v>
      </c>
      <c r="H319">
        <v>30</v>
      </c>
      <c r="I319" s="11">
        <f t="shared" si="29"/>
        <v>42.3</v>
      </c>
      <c r="J319" t="s">
        <v>21</v>
      </c>
      <c r="K319" t="s">
        <v>22</v>
      </c>
      <c r="L319" s="19">
        <f t="shared" si="25"/>
        <v>42869.208333333328</v>
      </c>
      <c r="M319" s="16">
        <f>(((N319/60)/60)/24)+DATE(1970,1,1)</f>
        <v>42869.208333333328</v>
      </c>
      <c r="N319">
        <v>1494738000</v>
      </c>
      <c r="O319" s="19">
        <f t="shared" si="26"/>
        <v>42882.208333333328</v>
      </c>
      <c r="P319">
        <v>1495861200</v>
      </c>
      <c r="Q319" t="b">
        <v>0</v>
      </c>
      <c r="R319" t="b">
        <v>0</v>
      </c>
      <c r="S319" t="s">
        <v>33</v>
      </c>
      <c r="T319" t="str">
        <f t="shared" si="27"/>
        <v>theater</v>
      </c>
      <c r="U319" t="str">
        <f t="shared" si="28"/>
        <v>plays</v>
      </c>
    </row>
    <row r="320" spans="1:21" ht="31" x14ac:dyDescent="0.35">
      <c r="A320">
        <v>318</v>
      </c>
      <c r="B320" s="4" t="s">
        <v>688</v>
      </c>
      <c r="C320" s="3" t="s">
        <v>689</v>
      </c>
      <c r="D320" s="11">
        <v>5700</v>
      </c>
      <c r="E320" s="11">
        <v>903</v>
      </c>
      <c r="F320" s="9">
        <f t="shared" si="24"/>
        <v>15.842105263157894</v>
      </c>
      <c r="G320" s="6" t="s">
        <v>14</v>
      </c>
      <c r="H320">
        <v>17</v>
      </c>
      <c r="I320" s="11">
        <f t="shared" si="29"/>
        <v>53.117647058823529</v>
      </c>
      <c r="J320" t="s">
        <v>21</v>
      </c>
      <c r="K320" t="s">
        <v>22</v>
      </c>
      <c r="L320" s="19">
        <f t="shared" si="25"/>
        <v>41684.25</v>
      </c>
      <c r="M320" s="16">
        <f>(((N320/60)/60)/24)+DATE(1970,1,1)</f>
        <v>41684.25</v>
      </c>
      <c r="N320">
        <v>1392357600</v>
      </c>
      <c r="O320" s="19">
        <f t="shared" si="26"/>
        <v>41686.25</v>
      </c>
      <c r="P320">
        <v>1392530400</v>
      </c>
      <c r="Q320" t="b">
        <v>0</v>
      </c>
      <c r="R320" t="b">
        <v>0</v>
      </c>
      <c r="S320" t="s">
        <v>23</v>
      </c>
      <c r="T320" t="str">
        <f t="shared" si="27"/>
        <v>music</v>
      </c>
      <c r="U320" t="str">
        <f t="shared" si="28"/>
        <v>rock</v>
      </c>
    </row>
    <row r="321" spans="1:21" x14ac:dyDescent="0.35">
      <c r="A321">
        <v>319</v>
      </c>
      <c r="B321" s="4" t="s">
        <v>690</v>
      </c>
      <c r="C321" s="3" t="s">
        <v>691</v>
      </c>
      <c r="D321" s="11">
        <v>8400</v>
      </c>
      <c r="E321" s="11">
        <v>3251</v>
      </c>
      <c r="F321" s="9">
        <f t="shared" si="24"/>
        <v>38.702380952380956</v>
      </c>
      <c r="G321" s="6" t="s">
        <v>74</v>
      </c>
      <c r="H321">
        <v>64</v>
      </c>
      <c r="I321" s="11">
        <f t="shared" si="29"/>
        <v>50.796875</v>
      </c>
      <c r="J321" t="s">
        <v>21</v>
      </c>
      <c r="K321" t="s">
        <v>22</v>
      </c>
      <c r="L321" s="19">
        <f t="shared" si="25"/>
        <v>40402.208333333336</v>
      </c>
      <c r="M321" s="16">
        <f>(((N321/60)/60)/24)+DATE(1970,1,1)</f>
        <v>40402.208333333336</v>
      </c>
      <c r="N321">
        <v>1281589200</v>
      </c>
      <c r="O321" s="19">
        <f t="shared" si="26"/>
        <v>40426.208333333336</v>
      </c>
      <c r="P321">
        <v>1283662800</v>
      </c>
      <c r="Q321" t="b">
        <v>0</v>
      </c>
      <c r="R321" t="b">
        <v>0</v>
      </c>
      <c r="S321" t="s">
        <v>28</v>
      </c>
      <c r="T321" t="str">
        <f t="shared" si="27"/>
        <v>technology</v>
      </c>
      <c r="U321" t="str">
        <f t="shared" si="28"/>
        <v>web</v>
      </c>
    </row>
    <row r="322" spans="1:21" x14ac:dyDescent="0.35">
      <c r="A322">
        <v>320</v>
      </c>
      <c r="B322" s="4" t="s">
        <v>692</v>
      </c>
      <c r="C322" s="3" t="s">
        <v>693</v>
      </c>
      <c r="D322" s="11">
        <v>84400</v>
      </c>
      <c r="E322" s="11">
        <v>8092</v>
      </c>
      <c r="F322" s="9">
        <f t="shared" si="24"/>
        <v>9.5876777251184837</v>
      </c>
      <c r="G322" s="6" t="s">
        <v>14</v>
      </c>
      <c r="H322">
        <v>80</v>
      </c>
      <c r="I322" s="11">
        <f t="shared" si="29"/>
        <v>101.15</v>
      </c>
      <c r="J322" t="s">
        <v>21</v>
      </c>
      <c r="K322" t="s">
        <v>22</v>
      </c>
      <c r="L322" s="19">
        <f t="shared" si="25"/>
        <v>40673.208333333336</v>
      </c>
      <c r="M322" s="16">
        <f>(((N322/60)/60)/24)+DATE(1970,1,1)</f>
        <v>40673.208333333336</v>
      </c>
      <c r="N322">
        <v>1305003600</v>
      </c>
      <c r="O322" s="19">
        <f t="shared" si="26"/>
        <v>40682.208333333336</v>
      </c>
      <c r="P322">
        <v>1305781200</v>
      </c>
      <c r="Q322" t="b">
        <v>0</v>
      </c>
      <c r="R322" t="b">
        <v>0</v>
      </c>
      <c r="S322" t="s">
        <v>119</v>
      </c>
      <c r="T322" t="str">
        <f t="shared" si="27"/>
        <v>publishing</v>
      </c>
      <c r="U322" t="str">
        <f t="shared" si="28"/>
        <v>fiction</v>
      </c>
    </row>
    <row r="323" spans="1:21" ht="31" x14ac:dyDescent="0.35">
      <c r="A323">
        <v>321</v>
      </c>
      <c r="B323" s="4" t="s">
        <v>694</v>
      </c>
      <c r="C323" s="3" t="s">
        <v>695</v>
      </c>
      <c r="D323" s="11">
        <v>170400</v>
      </c>
      <c r="E323" s="11">
        <v>160422</v>
      </c>
      <c r="F323" s="9">
        <f t="shared" ref="F323:F386" si="30">E323/D323*100</f>
        <v>94.144366197183089</v>
      </c>
      <c r="G323" s="6" t="s">
        <v>14</v>
      </c>
      <c r="H323">
        <v>2468</v>
      </c>
      <c r="I323" s="11">
        <f t="shared" si="29"/>
        <v>65.000810372771468</v>
      </c>
      <c r="J323" t="s">
        <v>21</v>
      </c>
      <c r="K323" t="s">
        <v>22</v>
      </c>
      <c r="L323" s="19">
        <f t="shared" ref="L323:L386" si="31">(((N323/60)/60)/24)+DATE(1970,1,1)</f>
        <v>40634.208333333336</v>
      </c>
      <c r="M323" s="16">
        <f>(((N323/60)/60)/24)+DATE(1970,1,1)</f>
        <v>40634.208333333336</v>
      </c>
      <c r="N323">
        <v>1301634000</v>
      </c>
      <c r="O323" s="19">
        <f t="shared" ref="O323:O386" si="32">(((P323/60)/60)/24)+DATE(1970,1,1)</f>
        <v>40642.208333333336</v>
      </c>
      <c r="P323">
        <v>1302325200</v>
      </c>
      <c r="Q323" t="b">
        <v>0</v>
      </c>
      <c r="R323" t="b">
        <v>0</v>
      </c>
      <c r="S323" t="s">
        <v>100</v>
      </c>
      <c r="T323" t="str">
        <f t="shared" ref="T323:T386" si="33">LEFT(S323,FIND("~",SUBSTITUTE(S323,"/","~",LEN(S323)-LEN(SUBSTITUTE(S323,"/",""))))-1)</f>
        <v>film &amp; video</v>
      </c>
      <c r="U323" t="str">
        <f t="shared" ref="U323:U386" si="34">RIGHT(S323,LEN(S323)-FIND("/",S323))</f>
        <v>shorts</v>
      </c>
    </row>
    <row r="324" spans="1:21" ht="31" x14ac:dyDescent="0.35">
      <c r="A324">
        <v>322</v>
      </c>
      <c r="B324" s="4" t="s">
        <v>696</v>
      </c>
      <c r="C324" s="3" t="s">
        <v>697</v>
      </c>
      <c r="D324" s="11">
        <v>117900</v>
      </c>
      <c r="E324" s="11">
        <v>196377</v>
      </c>
      <c r="F324" s="9">
        <f t="shared" si="30"/>
        <v>166.56234096692114</v>
      </c>
      <c r="G324" s="6" t="s">
        <v>20</v>
      </c>
      <c r="H324">
        <v>5168</v>
      </c>
      <c r="I324" s="11">
        <f t="shared" ref="I324:I387" si="35">E324/H324</f>
        <v>37.998645510835914</v>
      </c>
      <c r="J324" t="s">
        <v>21</v>
      </c>
      <c r="K324" t="s">
        <v>22</v>
      </c>
      <c r="L324" s="19">
        <f t="shared" si="31"/>
        <v>40507.25</v>
      </c>
      <c r="M324" s="16">
        <f>(((N324/60)/60)/24)+DATE(1970,1,1)</f>
        <v>40507.25</v>
      </c>
      <c r="N324">
        <v>1290664800</v>
      </c>
      <c r="O324" s="19">
        <f t="shared" si="32"/>
        <v>40520.25</v>
      </c>
      <c r="P324">
        <v>1291788000</v>
      </c>
      <c r="Q324" t="b">
        <v>0</v>
      </c>
      <c r="R324" t="b">
        <v>0</v>
      </c>
      <c r="S324" t="s">
        <v>33</v>
      </c>
      <c r="T324" t="str">
        <f t="shared" si="33"/>
        <v>theater</v>
      </c>
      <c r="U324" t="str">
        <f t="shared" si="34"/>
        <v>plays</v>
      </c>
    </row>
    <row r="325" spans="1:21" x14ac:dyDescent="0.35">
      <c r="A325">
        <v>323</v>
      </c>
      <c r="B325" s="4" t="s">
        <v>698</v>
      </c>
      <c r="C325" s="3" t="s">
        <v>699</v>
      </c>
      <c r="D325" s="11">
        <v>8900</v>
      </c>
      <c r="E325" s="11">
        <v>2148</v>
      </c>
      <c r="F325" s="9">
        <f t="shared" si="30"/>
        <v>24.134831460674157</v>
      </c>
      <c r="G325" s="6" t="s">
        <v>14</v>
      </c>
      <c r="H325">
        <v>26</v>
      </c>
      <c r="I325" s="11">
        <f t="shared" si="35"/>
        <v>82.615384615384613</v>
      </c>
      <c r="J325" t="s">
        <v>40</v>
      </c>
      <c r="K325" t="s">
        <v>41</v>
      </c>
      <c r="L325" s="19">
        <f t="shared" si="31"/>
        <v>41725.208333333336</v>
      </c>
      <c r="M325" s="16">
        <f>(((N325/60)/60)/24)+DATE(1970,1,1)</f>
        <v>41725.208333333336</v>
      </c>
      <c r="N325">
        <v>1395896400</v>
      </c>
      <c r="O325" s="19">
        <f t="shared" si="32"/>
        <v>41727.208333333336</v>
      </c>
      <c r="P325">
        <v>1396069200</v>
      </c>
      <c r="Q325" t="b">
        <v>0</v>
      </c>
      <c r="R325" t="b">
        <v>0</v>
      </c>
      <c r="S325" t="s">
        <v>42</v>
      </c>
      <c r="T325" t="str">
        <f t="shared" si="33"/>
        <v>film &amp; video</v>
      </c>
      <c r="U325" t="str">
        <f t="shared" si="34"/>
        <v>documentary</v>
      </c>
    </row>
    <row r="326" spans="1:21" x14ac:dyDescent="0.35">
      <c r="A326">
        <v>324</v>
      </c>
      <c r="B326" s="4" t="s">
        <v>700</v>
      </c>
      <c r="C326" s="3" t="s">
        <v>701</v>
      </c>
      <c r="D326" s="11">
        <v>7100</v>
      </c>
      <c r="E326" s="11">
        <v>11648</v>
      </c>
      <c r="F326" s="9">
        <f t="shared" si="30"/>
        <v>164.05633802816902</v>
      </c>
      <c r="G326" s="6" t="s">
        <v>20</v>
      </c>
      <c r="H326">
        <v>307</v>
      </c>
      <c r="I326" s="11">
        <f t="shared" si="35"/>
        <v>37.941368078175898</v>
      </c>
      <c r="J326" t="s">
        <v>21</v>
      </c>
      <c r="K326" t="s">
        <v>22</v>
      </c>
      <c r="L326" s="19">
        <f t="shared" si="31"/>
        <v>42176.208333333328</v>
      </c>
      <c r="M326" s="16">
        <f>(((N326/60)/60)/24)+DATE(1970,1,1)</f>
        <v>42176.208333333328</v>
      </c>
      <c r="N326">
        <v>1434862800</v>
      </c>
      <c r="O326" s="19">
        <f t="shared" si="32"/>
        <v>42188.208333333328</v>
      </c>
      <c r="P326">
        <v>1435899600</v>
      </c>
      <c r="Q326" t="b">
        <v>0</v>
      </c>
      <c r="R326" t="b">
        <v>1</v>
      </c>
      <c r="S326" t="s">
        <v>33</v>
      </c>
      <c r="T326" t="str">
        <f t="shared" si="33"/>
        <v>theater</v>
      </c>
      <c r="U326" t="str">
        <f t="shared" si="34"/>
        <v>plays</v>
      </c>
    </row>
    <row r="327" spans="1:21" ht="31" x14ac:dyDescent="0.35">
      <c r="A327">
        <v>325</v>
      </c>
      <c r="B327" s="4" t="s">
        <v>702</v>
      </c>
      <c r="C327" s="3" t="s">
        <v>703</v>
      </c>
      <c r="D327" s="11">
        <v>6500</v>
      </c>
      <c r="E327" s="11">
        <v>5897</v>
      </c>
      <c r="F327" s="9">
        <f t="shared" si="30"/>
        <v>90.723076923076931</v>
      </c>
      <c r="G327" s="6" t="s">
        <v>14</v>
      </c>
      <c r="H327">
        <v>73</v>
      </c>
      <c r="I327" s="11">
        <f t="shared" si="35"/>
        <v>80.780821917808225</v>
      </c>
      <c r="J327" t="s">
        <v>21</v>
      </c>
      <c r="K327" t="s">
        <v>22</v>
      </c>
      <c r="L327" s="19">
        <f t="shared" si="31"/>
        <v>43267.208333333328</v>
      </c>
      <c r="M327" s="16">
        <f>(((N327/60)/60)/24)+DATE(1970,1,1)</f>
        <v>43267.208333333328</v>
      </c>
      <c r="N327">
        <v>1529125200</v>
      </c>
      <c r="O327" s="19">
        <f t="shared" si="32"/>
        <v>43290.208333333328</v>
      </c>
      <c r="P327">
        <v>1531112400</v>
      </c>
      <c r="Q327" t="b">
        <v>0</v>
      </c>
      <c r="R327" t="b">
        <v>1</v>
      </c>
      <c r="S327" t="s">
        <v>33</v>
      </c>
      <c r="T327" t="str">
        <f t="shared" si="33"/>
        <v>theater</v>
      </c>
      <c r="U327" t="str">
        <f t="shared" si="34"/>
        <v>plays</v>
      </c>
    </row>
    <row r="328" spans="1:21" ht="31" x14ac:dyDescent="0.35">
      <c r="A328">
        <v>326</v>
      </c>
      <c r="B328" s="4" t="s">
        <v>704</v>
      </c>
      <c r="C328" s="3" t="s">
        <v>705</v>
      </c>
      <c r="D328" s="11">
        <v>7200</v>
      </c>
      <c r="E328" s="11">
        <v>3326</v>
      </c>
      <c r="F328" s="9">
        <f t="shared" si="30"/>
        <v>46.194444444444443</v>
      </c>
      <c r="G328" s="6" t="s">
        <v>14</v>
      </c>
      <c r="H328">
        <v>128</v>
      </c>
      <c r="I328" s="11">
        <f t="shared" si="35"/>
        <v>25.984375</v>
      </c>
      <c r="J328" t="s">
        <v>21</v>
      </c>
      <c r="K328" t="s">
        <v>22</v>
      </c>
      <c r="L328" s="19">
        <f t="shared" si="31"/>
        <v>42364.25</v>
      </c>
      <c r="M328" s="16">
        <f>(((N328/60)/60)/24)+DATE(1970,1,1)</f>
        <v>42364.25</v>
      </c>
      <c r="N328">
        <v>1451109600</v>
      </c>
      <c r="O328" s="19">
        <f t="shared" si="32"/>
        <v>42370.25</v>
      </c>
      <c r="P328">
        <v>1451628000</v>
      </c>
      <c r="Q328" t="b">
        <v>0</v>
      </c>
      <c r="R328" t="b">
        <v>0</v>
      </c>
      <c r="S328" t="s">
        <v>71</v>
      </c>
      <c r="T328" t="str">
        <f t="shared" si="33"/>
        <v>film &amp; video</v>
      </c>
      <c r="U328" t="str">
        <f t="shared" si="34"/>
        <v>animation</v>
      </c>
    </row>
    <row r="329" spans="1:21" x14ac:dyDescent="0.35">
      <c r="A329">
        <v>327</v>
      </c>
      <c r="B329" s="4" t="s">
        <v>706</v>
      </c>
      <c r="C329" s="3" t="s">
        <v>707</v>
      </c>
      <c r="D329" s="11">
        <v>2600</v>
      </c>
      <c r="E329" s="11">
        <v>1002</v>
      </c>
      <c r="F329" s="9">
        <f t="shared" si="30"/>
        <v>38.53846153846154</v>
      </c>
      <c r="G329" s="6" t="s">
        <v>14</v>
      </c>
      <c r="H329">
        <v>33</v>
      </c>
      <c r="I329" s="11">
        <f t="shared" si="35"/>
        <v>30.363636363636363</v>
      </c>
      <c r="J329" t="s">
        <v>21</v>
      </c>
      <c r="K329" t="s">
        <v>22</v>
      </c>
      <c r="L329" s="19">
        <f t="shared" si="31"/>
        <v>43705.208333333328</v>
      </c>
      <c r="M329" s="16">
        <f>(((N329/60)/60)/24)+DATE(1970,1,1)</f>
        <v>43705.208333333328</v>
      </c>
      <c r="N329">
        <v>1566968400</v>
      </c>
      <c r="O329" s="19">
        <f t="shared" si="32"/>
        <v>43709.208333333328</v>
      </c>
      <c r="P329">
        <v>1567314000</v>
      </c>
      <c r="Q329" t="b">
        <v>0</v>
      </c>
      <c r="R329" t="b">
        <v>1</v>
      </c>
      <c r="S329" t="s">
        <v>33</v>
      </c>
      <c r="T329" t="str">
        <f t="shared" si="33"/>
        <v>theater</v>
      </c>
      <c r="U329" t="str">
        <f t="shared" si="34"/>
        <v>plays</v>
      </c>
    </row>
    <row r="330" spans="1:21" ht="31" x14ac:dyDescent="0.35">
      <c r="A330">
        <v>328</v>
      </c>
      <c r="B330" s="4" t="s">
        <v>708</v>
      </c>
      <c r="C330" s="3" t="s">
        <v>709</v>
      </c>
      <c r="D330" s="11">
        <v>98700</v>
      </c>
      <c r="E330" s="11">
        <v>131826</v>
      </c>
      <c r="F330" s="9">
        <f t="shared" si="30"/>
        <v>133.56231003039514</v>
      </c>
      <c r="G330" s="6" t="s">
        <v>20</v>
      </c>
      <c r="H330">
        <v>2441</v>
      </c>
      <c r="I330" s="11">
        <f t="shared" si="35"/>
        <v>54.004916018025398</v>
      </c>
      <c r="J330" t="s">
        <v>21</v>
      </c>
      <c r="K330" t="s">
        <v>22</v>
      </c>
      <c r="L330" s="19">
        <f t="shared" si="31"/>
        <v>43434.25</v>
      </c>
      <c r="M330" s="16">
        <f>(((N330/60)/60)/24)+DATE(1970,1,1)</f>
        <v>43434.25</v>
      </c>
      <c r="N330">
        <v>1543557600</v>
      </c>
      <c r="O330" s="19">
        <f t="shared" si="32"/>
        <v>43445.25</v>
      </c>
      <c r="P330">
        <v>1544508000</v>
      </c>
      <c r="Q330" t="b">
        <v>0</v>
      </c>
      <c r="R330" t="b">
        <v>0</v>
      </c>
      <c r="S330" t="s">
        <v>23</v>
      </c>
      <c r="T330" t="str">
        <f t="shared" si="33"/>
        <v>music</v>
      </c>
      <c r="U330" t="str">
        <f t="shared" si="34"/>
        <v>rock</v>
      </c>
    </row>
    <row r="331" spans="1:21" x14ac:dyDescent="0.35">
      <c r="A331">
        <v>329</v>
      </c>
      <c r="B331" s="4" t="s">
        <v>710</v>
      </c>
      <c r="C331" s="3" t="s">
        <v>711</v>
      </c>
      <c r="D331" s="11">
        <v>93800</v>
      </c>
      <c r="E331" s="11">
        <v>21477</v>
      </c>
      <c r="F331" s="9">
        <f t="shared" si="30"/>
        <v>22.896588486140725</v>
      </c>
      <c r="G331" s="6" t="s">
        <v>47</v>
      </c>
      <c r="H331">
        <v>211</v>
      </c>
      <c r="I331" s="11">
        <f t="shared" si="35"/>
        <v>101.78672985781991</v>
      </c>
      <c r="J331" t="s">
        <v>21</v>
      </c>
      <c r="K331" t="s">
        <v>22</v>
      </c>
      <c r="L331" s="19">
        <f t="shared" si="31"/>
        <v>42716.25</v>
      </c>
      <c r="M331" s="16">
        <f>(((N331/60)/60)/24)+DATE(1970,1,1)</f>
        <v>42716.25</v>
      </c>
      <c r="N331">
        <v>1481522400</v>
      </c>
      <c r="O331" s="19">
        <f t="shared" si="32"/>
        <v>42727.25</v>
      </c>
      <c r="P331">
        <v>1482472800</v>
      </c>
      <c r="Q331" t="b">
        <v>0</v>
      </c>
      <c r="R331" t="b">
        <v>0</v>
      </c>
      <c r="S331" t="s">
        <v>89</v>
      </c>
      <c r="T331" t="str">
        <f t="shared" si="33"/>
        <v>games</v>
      </c>
      <c r="U331" t="str">
        <f t="shared" si="34"/>
        <v>video games</v>
      </c>
    </row>
    <row r="332" spans="1:21" ht="31" x14ac:dyDescent="0.35">
      <c r="A332">
        <v>330</v>
      </c>
      <c r="B332" s="4" t="s">
        <v>712</v>
      </c>
      <c r="C332" s="3" t="s">
        <v>713</v>
      </c>
      <c r="D332" s="11">
        <v>33700</v>
      </c>
      <c r="E332" s="11">
        <v>62330</v>
      </c>
      <c r="F332" s="9">
        <f t="shared" si="30"/>
        <v>184.95548961424333</v>
      </c>
      <c r="G332" s="6" t="s">
        <v>20</v>
      </c>
      <c r="H332">
        <v>1385</v>
      </c>
      <c r="I332" s="11">
        <f t="shared" si="35"/>
        <v>45.003610108303249</v>
      </c>
      <c r="J332" t="s">
        <v>40</v>
      </c>
      <c r="K332" t="s">
        <v>41</v>
      </c>
      <c r="L332" s="19">
        <f t="shared" si="31"/>
        <v>43077.25</v>
      </c>
      <c r="M332" s="16">
        <f>(((N332/60)/60)/24)+DATE(1970,1,1)</f>
        <v>43077.25</v>
      </c>
      <c r="N332">
        <v>1512712800</v>
      </c>
      <c r="O332" s="19">
        <f t="shared" si="32"/>
        <v>43078.25</v>
      </c>
      <c r="P332">
        <v>1512799200</v>
      </c>
      <c r="Q332" t="b">
        <v>0</v>
      </c>
      <c r="R332" t="b">
        <v>0</v>
      </c>
      <c r="S332" t="s">
        <v>42</v>
      </c>
      <c r="T332" t="str">
        <f t="shared" si="33"/>
        <v>film &amp; video</v>
      </c>
      <c r="U332" t="str">
        <f t="shared" si="34"/>
        <v>documentary</v>
      </c>
    </row>
    <row r="333" spans="1:21" x14ac:dyDescent="0.35">
      <c r="A333">
        <v>331</v>
      </c>
      <c r="B333" s="4" t="s">
        <v>714</v>
      </c>
      <c r="C333" s="3" t="s">
        <v>715</v>
      </c>
      <c r="D333" s="11">
        <v>3300</v>
      </c>
      <c r="E333" s="11">
        <v>14643</v>
      </c>
      <c r="F333" s="9">
        <f t="shared" si="30"/>
        <v>443.72727272727275</v>
      </c>
      <c r="G333" s="6" t="s">
        <v>20</v>
      </c>
      <c r="H333">
        <v>190</v>
      </c>
      <c r="I333" s="11">
        <f t="shared" si="35"/>
        <v>77.068421052631578</v>
      </c>
      <c r="J333" t="s">
        <v>21</v>
      </c>
      <c r="K333" t="s">
        <v>22</v>
      </c>
      <c r="L333" s="19">
        <f t="shared" si="31"/>
        <v>40896.25</v>
      </c>
      <c r="M333" s="16">
        <f>(((N333/60)/60)/24)+DATE(1970,1,1)</f>
        <v>40896.25</v>
      </c>
      <c r="N333">
        <v>1324274400</v>
      </c>
      <c r="O333" s="19">
        <f t="shared" si="32"/>
        <v>40897.25</v>
      </c>
      <c r="P333">
        <v>1324360800</v>
      </c>
      <c r="Q333" t="b">
        <v>0</v>
      </c>
      <c r="R333" t="b">
        <v>0</v>
      </c>
      <c r="S333" t="s">
        <v>17</v>
      </c>
      <c r="T333" t="str">
        <f t="shared" si="33"/>
        <v>food</v>
      </c>
      <c r="U333" t="str">
        <f t="shared" si="34"/>
        <v>food trucks</v>
      </c>
    </row>
    <row r="334" spans="1:21" ht="31" x14ac:dyDescent="0.35">
      <c r="A334">
        <v>332</v>
      </c>
      <c r="B334" s="4" t="s">
        <v>716</v>
      </c>
      <c r="C334" s="3" t="s">
        <v>717</v>
      </c>
      <c r="D334" s="11">
        <v>20700</v>
      </c>
      <c r="E334" s="11">
        <v>41396</v>
      </c>
      <c r="F334" s="9">
        <f t="shared" si="30"/>
        <v>199.9806763285024</v>
      </c>
      <c r="G334" s="6" t="s">
        <v>20</v>
      </c>
      <c r="H334">
        <v>470</v>
      </c>
      <c r="I334" s="11">
        <f t="shared" si="35"/>
        <v>88.076595744680844</v>
      </c>
      <c r="J334" t="s">
        <v>21</v>
      </c>
      <c r="K334" t="s">
        <v>22</v>
      </c>
      <c r="L334" s="19">
        <f t="shared" si="31"/>
        <v>41361.208333333336</v>
      </c>
      <c r="M334" s="16">
        <f>(((N334/60)/60)/24)+DATE(1970,1,1)</f>
        <v>41361.208333333336</v>
      </c>
      <c r="N334">
        <v>1364446800</v>
      </c>
      <c r="O334" s="19">
        <f t="shared" si="32"/>
        <v>41362.208333333336</v>
      </c>
      <c r="P334">
        <v>1364533200</v>
      </c>
      <c r="Q334" t="b">
        <v>0</v>
      </c>
      <c r="R334" t="b">
        <v>0</v>
      </c>
      <c r="S334" t="s">
        <v>65</v>
      </c>
      <c r="T334" t="str">
        <f t="shared" si="33"/>
        <v>technology</v>
      </c>
      <c r="U334" t="str">
        <f t="shared" si="34"/>
        <v>wearables</v>
      </c>
    </row>
    <row r="335" spans="1:21" x14ac:dyDescent="0.35">
      <c r="A335">
        <v>333</v>
      </c>
      <c r="B335" s="4" t="s">
        <v>718</v>
      </c>
      <c r="C335" s="3" t="s">
        <v>719</v>
      </c>
      <c r="D335" s="11">
        <v>9600</v>
      </c>
      <c r="E335" s="11">
        <v>11900</v>
      </c>
      <c r="F335" s="9">
        <f t="shared" si="30"/>
        <v>123.95833333333333</v>
      </c>
      <c r="G335" s="6" t="s">
        <v>20</v>
      </c>
      <c r="H335">
        <v>253</v>
      </c>
      <c r="I335" s="11">
        <f t="shared" si="35"/>
        <v>47.035573122529641</v>
      </c>
      <c r="J335" t="s">
        <v>21</v>
      </c>
      <c r="K335" t="s">
        <v>22</v>
      </c>
      <c r="L335" s="19">
        <f t="shared" si="31"/>
        <v>43424.25</v>
      </c>
      <c r="M335" s="16">
        <f>(((N335/60)/60)/24)+DATE(1970,1,1)</f>
        <v>43424.25</v>
      </c>
      <c r="N335">
        <v>1542693600</v>
      </c>
      <c r="O335" s="19">
        <f t="shared" si="32"/>
        <v>43452.25</v>
      </c>
      <c r="P335">
        <v>1545112800</v>
      </c>
      <c r="Q335" t="b">
        <v>0</v>
      </c>
      <c r="R335" t="b">
        <v>0</v>
      </c>
      <c r="S335" t="s">
        <v>33</v>
      </c>
      <c r="T335" t="str">
        <f t="shared" si="33"/>
        <v>theater</v>
      </c>
      <c r="U335" t="str">
        <f t="shared" si="34"/>
        <v>plays</v>
      </c>
    </row>
    <row r="336" spans="1:21" x14ac:dyDescent="0.35">
      <c r="A336">
        <v>334</v>
      </c>
      <c r="B336" s="4" t="s">
        <v>720</v>
      </c>
      <c r="C336" s="3" t="s">
        <v>721</v>
      </c>
      <c r="D336" s="11">
        <v>66200</v>
      </c>
      <c r="E336" s="11">
        <v>123538</v>
      </c>
      <c r="F336" s="9">
        <f t="shared" si="30"/>
        <v>186.61329305135951</v>
      </c>
      <c r="G336" s="6" t="s">
        <v>20</v>
      </c>
      <c r="H336">
        <v>1113</v>
      </c>
      <c r="I336" s="11">
        <f t="shared" si="35"/>
        <v>110.99550763701707</v>
      </c>
      <c r="J336" t="s">
        <v>21</v>
      </c>
      <c r="K336" t="s">
        <v>22</v>
      </c>
      <c r="L336" s="19">
        <f t="shared" si="31"/>
        <v>43110.25</v>
      </c>
      <c r="M336" s="16">
        <f>(((N336/60)/60)/24)+DATE(1970,1,1)</f>
        <v>43110.25</v>
      </c>
      <c r="N336">
        <v>1515564000</v>
      </c>
      <c r="O336" s="19">
        <f t="shared" si="32"/>
        <v>43117.25</v>
      </c>
      <c r="P336">
        <v>1516168800</v>
      </c>
      <c r="Q336" t="b">
        <v>0</v>
      </c>
      <c r="R336" t="b">
        <v>0</v>
      </c>
      <c r="S336" t="s">
        <v>23</v>
      </c>
      <c r="T336" t="str">
        <f t="shared" si="33"/>
        <v>music</v>
      </c>
      <c r="U336" t="str">
        <f t="shared" si="34"/>
        <v>rock</v>
      </c>
    </row>
    <row r="337" spans="1:21" x14ac:dyDescent="0.35">
      <c r="A337">
        <v>335</v>
      </c>
      <c r="B337" s="4" t="s">
        <v>722</v>
      </c>
      <c r="C337" s="3" t="s">
        <v>723</v>
      </c>
      <c r="D337" s="11">
        <v>173800</v>
      </c>
      <c r="E337" s="11">
        <v>198628</v>
      </c>
      <c r="F337" s="9">
        <f t="shared" si="30"/>
        <v>114.28538550057536</v>
      </c>
      <c r="G337" s="6" t="s">
        <v>20</v>
      </c>
      <c r="H337">
        <v>2283</v>
      </c>
      <c r="I337" s="11">
        <f t="shared" si="35"/>
        <v>87.003066141042481</v>
      </c>
      <c r="J337" t="s">
        <v>21</v>
      </c>
      <c r="K337" t="s">
        <v>22</v>
      </c>
      <c r="L337" s="19">
        <f t="shared" si="31"/>
        <v>43784.25</v>
      </c>
      <c r="M337" s="16">
        <f>(((N337/60)/60)/24)+DATE(1970,1,1)</f>
        <v>43784.25</v>
      </c>
      <c r="N337">
        <v>1573797600</v>
      </c>
      <c r="O337" s="19">
        <f t="shared" si="32"/>
        <v>43797.25</v>
      </c>
      <c r="P337">
        <v>1574920800</v>
      </c>
      <c r="Q337" t="b">
        <v>0</v>
      </c>
      <c r="R337" t="b">
        <v>0</v>
      </c>
      <c r="S337" t="s">
        <v>23</v>
      </c>
      <c r="T337" t="str">
        <f t="shared" si="33"/>
        <v>music</v>
      </c>
      <c r="U337" t="str">
        <f t="shared" si="34"/>
        <v>rock</v>
      </c>
    </row>
    <row r="338" spans="1:21" x14ac:dyDescent="0.35">
      <c r="A338">
        <v>336</v>
      </c>
      <c r="B338" s="4" t="s">
        <v>724</v>
      </c>
      <c r="C338" s="3" t="s">
        <v>725</v>
      </c>
      <c r="D338" s="11">
        <v>70700</v>
      </c>
      <c r="E338" s="11">
        <v>68602</v>
      </c>
      <c r="F338" s="9">
        <f t="shared" si="30"/>
        <v>97.032531824611041</v>
      </c>
      <c r="G338" s="6" t="s">
        <v>14</v>
      </c>
      <c r="H338">
        <v>1072</v>
      </c>
      <c r="I338" s="11">
        <f t="shared" si="35"/>
        <v>63.994402985074629</v>
      </c>
      <c r="J338" t="s">
        <v>21</v>
      </c>
      <c r="K338" t="s">
        <v>22</v>
      </c>
      <c r="L338" s="19">
        <f t="shared" si="31"/>
        <v>40527.25</v>
      </c>
      <c r="M338" s="16">
        <f>(((N338/60)/60)/24)+DATE(1970,1,1)</f>
        <v>40527.25</v>
      </c>
      <c r="N338">
        <v>1292392800</v>
      </c>
      <c r="O338" s="19">
        <f t="shared" si="32"/>
        <v>40528.25</v>
      </c>
      <c r="P338">
        <v>1292479200</v>
      </c>
      <c r="Q338" t="b">
        <v>0</v>
      </c>
      <c r="R338" t="b">
        <v>1</v>
      </c>
      <c r="S338" t="s">
        <v>23</v>
      </c>
      <c r="T338" t="str">
        <f t="shared" si="33"/>
        <v>music</v>
      </c>
      <c r="U338" t="str">
        <f t="shared" si="34"/>
        <v>rock</v>
      </c>
    </row>
    <row r="339" spans="1:21" x14ac:dyDescent="0.35">
      <c r="A339">
        <v>337</v>
      </c>
      <c r="B339" s="4" t="s">
        <v>726</v>
      </c>
      <c r="C339" s="3" t="s">
        <v>727</v>
      </c>
      <c r="D339" s="11">
        <v>94500</v>
      </c>
      <c r="E339" s="11">
        <v>116064</v>
      </c>
      <c r="F339" s="9">
        <f t="shared" si="30"/>
        <v>122.81904761904762</v>
      </c>
      <c r="G339" s="6" t="s">
        <v>20</v>
      </c>
      <c r="H339">
        <v>1095</v>
      </c>
      <c r="I339" s="11">
        <f t="shared" si="35"/>
        <v>105.9945205479452</v>
      </c>
      <c r="J339" t="s">
        <v>21</v>
      </c>
      <c r="K339" t="s">
        <v>22</v>
      </c>
      <c r="L339" s="19">
        <f t="shared" si="31"/>
        <v>43780.25</v>
      </c>
      <c r="M339" s="16">
        <f>(((N339/60)/60)/24)+DATE(1970,1,1)</f>
        <v>43780.25</v>
      </c>
      <c r="N339">
        <v>1573452000</v>
      </c>
      <c r="O339" s="19">
        <f t="shared" si="32"/>
        <v>43781.25</v>
      </c>
      <c r="P339">
        <v>1573538400</v>
      </c>
      <c r="Q339" t="b">
        <v>0</v>
      </c>
      <c r="R339" t="b">
        <v>0</v>
      </c>
      <c r="S339" t="s">
        <v>33</v>
      </c>
      <c r="T339" t="str">
        <f t="shared" si="33"/>
        <v>theater</v>
      </c>
      <c r="U339" t="str">
        <f t="shared" si="34"/>
        <v>plays</v>
      </c>
    </row>
    <row r="340" spans="1:21" x14ac:dyDescent="0.35">
      <c r="A340">
        <v>338</v>
      </c>
      <c r="B340" s="4" t="s">
        <v>728</v>
      </c>
      <c r="C340" s="3" t="s">
        <v>729</v>
      </c>
      <c r="D340" s="11">
        <v>69800</v>
      </c>
      <c r="E340" s="11">
        <v>125042</v>
      </c>
      <c r="F340" s="9">
        <f t="shared" si="30"/>
        <v>179.14326647564468</v>
      </c>
      <c r="G340" s="6" t="s">
        <v>20</v>
      </c>
      <c r="H340">
        <v>1690</v>
      </c>
      <c r="I340" s="11">
        <f t="shared" si="35"/>
        <v>73.989349112426041</v>
      </c>
      <c r="J340" t="s">
        <v>21</v>
      </c>
      <c r="K340" t="s">
        <v>22</v>
      </c>
      <c r="L340" s="19">
        <f t="shared" si="31"/>
        <v>40821.208333333336</v>
      </c>
      <c r="M340" s="16">
        <f>(((N340/60)/60)/24)+DATE(1970,1,1)</f>
        <v>40821.208333333336</v>
      </c>
      <c r="N340">
        <v>1317790800</v>
      </c>
      <c r="O340" s="19">
        <f t="shared" si="32"/>
        <v>40851.208333333336</v>
      </c>
      <c r="P340">
        <v>1320382800</v>
      </c>
      <c r="Q340" t="b">
        <v>0</v>
      </c>
      <c r="R340" t="b">
        <v>0</v>
      </c>
      <c r="S340" t="s">
        <v>33</v>
      </c>
      <c r="T340" t="str">
        <f t="shared" si="33"/>
        <v>theater</v>
      </c>
      <c r="U340" t="str">
        <f t="shared" si="34"/>
        <v>plays</v>
      </c>
    </row>
    <row r="341" spans="1:21" x14ac:dyDescent="0.35">
      <c r="A341">
        <v>339</v>
      </c>
      <c r="B341" s="4" t="s">
        <v>730</v>
      </c>
      <c r="C341" s="3" t="s">
        <v>731</v>
      </c>
      <c r="D341" s="11">
        <v>136300</v>
      </c>
      <c r="E341" s="11">
        <v>108974</v>
      </c>
      <c r="F341" s="9">
        <f t="shared" si="30"/>
        <v>79.951577402787962</v>
      </c>
      <c r="G341" s="6" t="s">
        <v>74</v>
      </c>
      <c r="H341">
        <v>1297</v>
      </c>
      <c r="I341" s="11">
        <f t="shared" si="35"/>
        <v>84.02004626060139</v>
      </c>
      <c r="J341" t="s">
        <v>15</v>
      </c>
      <c r="K341" t="s">
        <v>16</v>
      </c>
      <c r="L341" s="19">
        <f t="shared" si="31"/>
        <v>42949.208333333328</v>
      </c>
      <c r="M341" s="16">
        <f>(((N341/60)/60)/24)+DATE(1970,1,1)</f>
        <v>42949.208333333328</v>
      </c>
      <c r="N341">
        <v>1501650000</v>
      </c>
      <c r="O341" s="19">
        <f t="shared" si="32"/>
        <v>42963.208333333328</v>
      </c>
      <c r="P341">
        <v>1502859600</v>
      </c>
      <c r="Q341" t="b">
        <v>0</v>
      </c>
      <c r="R341" t="b">
        <v>0</v>
      </c>
      <c r="S341" t="s">
        <v>33</v>
      </c>
      <c r="T341" t="str">
        <f t="shared" si="33"/>
        <v>theater</v>
      </c>
      <c r="U341" t="str">
        <f t="shared" si="34"/>
        <v>plays</v>
      </c>
    </row>
    <row r="342" spans="1:21" x14ac:dyDescent="0.35">
      <c r="A342">
        <v>340</v>
      </c>
      <c r="B342" s="4" t="s">
        <v>732</v>
      </c>
      <c r="C342" s="3" t="s">
        <v>733</v>
      </c>
      <c r="D342" s="11">
        <v>37100</v>
      </c>
      <c r="E342" s="11">
        <v>34964</v>
      </c>
      <c r="F342" s="9">
        <f t="shared" si="30"/>
        <v>94.242587601078171</v>
      </c>
      <c r="G342" s="6" t="s">
        <v>14</v>
      </c>
      <c r="H342">
        <v>393</v>
      </c>
      <c r="I342" s="11">
        <f t="shared" si="35"/>
        <v>88.966921119592882</v>
      </c>
      <c r="J342" t="s">
        <v>21</v>
      </c>
      <c r="K342" t="s">
        <v>22</v>
      </c>
      <c r="L342" s="19">
        <f t="shared" si="31"/>
        <v>40889.25</v>
      </c>
      <c r="M342" s="16">
        <f>(((N342/60)/60)/24)+DATE(1970,1,1)</f>
        <v>40889.25</v>
      </c>
      <c r="N342">
        <v>1323669600</v>
      </c>
      <c r="O342" s="19">
        <f t="shared" si="32"/>
        <v>40890.25</v>
      </c>
      <c r="P342">
        <v>1323756000</v>
      </c>
      <c r="Q342" t="b">
        <v>0</v>
      </c>
      <c r="R342" t="b">
        <v>0</v>
      </c>
      <c r="S342" t="s">
        <v>122</v>
      </c>
      <c r="T342" t="str">
        <f t="shared" si="33"/>
        <v>photography</v>
      </c>
      <c r="U342" t="str">
        <f t="shared" si="34"/>
        <v>photography books</v>
      </c>
    </row>
    <row r="343" spans="1:21" ht="31" x14ac:dyDescent="0.35">
      <c r="A343">
        <v>341</v>
      </c>
      <c r="B343" s="4" t="s">
        <v>734</v>
      </c>
      <c r="C343" s="3" t="s">
        <v>735</v>
      </c>
      <c r="D343" s="11">
        <v>114300</v>
      </c>
      <c r="E343" s="11">
        <v>96777</v>
      </c>
      <c r="F343" s="9">
        <f t="shared" si="30"/>
        <v>84.669291338582681</v>
      </c>
      <c r="G343" s="6" t="s">
        <v>14</v>
      </c>
      <c r="H343">
        <v>1257</v>
      </c>
      <c r="I343" s="11">
        <f t="shared" si="35"/>
        <v>76.990453460620529</v>
      </c>
      <c r="J343" t="s">
        <v>21</v>
      </c>
      <c r="K343" t="s">
        <v>22</v>
      </c>
      <c r="L343" s="19">
        <f t="shared" si="31"/>
        <v>42244.208333333328</v>
      </c>
      <c r="M343" s="16">
        <f>(((N343/60)/60)/24)+DATE(1970,1,1)</f>
        <v>42244.208333333328</v>
      </c>
      <c r="N343">
        <v>1440738000</v>
      </c>
      <c r="O343" s="19">
        <f t="shared" si="32"/>
        <v>42251.208333333328</v>
      </c>
      <c r="P343">
        <v>1441342800</v>
      </c>
      <c r="Q343" t="b">
        <v>0</v>
      </c>
      <c r="R343" t="b">
        <v>0</v>
      </c>
      <c r="S343" t="s">
        <v>60</v>
      </c>
      <c r="T343" t="str">
        <f t="shared" si="33"/>
        <v>music</v>
      </c>
      <c r="U343" t="str">
        <f t="shared" si="34"/>
        <v>indie rock</v>
      </c>
    </row>
    <row r="344" spans="1:21" x14ac:dyDescent="0.35">
      <c r="A344">
        <v>342</v>
      </c>
      <c r="B344" s="4" t="s">
        <v>736</v>
      </c>
      <c r="C344" s="3" t="s">
        <v>737</v>
      </c>
      <c r="D344" s="11">
        <v>47900</v>
      </c>
      <c r="E344" s="11">
        <v>31864</v>
      </c>
      <c r="F344" s="9">
        <f t="shared" si="30"/>
        <v>66.521920668058456</v>
      </c>
      <c r="G344" s="6" t="s">
        <v>14</v>
      </c>
      <c r="H344">
        <v>328</v>
      </c>
      <c r="I344" s="11">
        <f t="shared" si="35"/>
        <v>97.146341463414629</v>
      </c>
      <c r="J344" t="s">
        <v>21</v>
      </c>
      <c r="K344" t="s">
        <v>22</v>
      </c>
      <c r="L344" s="19">
        <f t="shared" si="31"/>
        <v>41475.208333333336</v>
      </c>
      <c r="M344" s="16">
        <f>(((N344/60)/60)/24)+DATE(1970,1,1)</f>
        <v>41475.208333333336</v>
      </c>
      <c r="N344">
        <v>1374296400</v>
      </c>
      <c r="O344" s="19">
        <f t="shared" si="32"/>
        <v>41487.208333333336</v>
      </c>
      <c r="P344">
        <v>1375333200</v>
      </c>
      <c r="Q344" t="b">
        <v>0</v>
      </c>
      <c r="R344" t="b">
        <v>0</v>
      </c>
      <c r="S344" t="s">
        <v>33</v>
      </c>
      <c r="T344" t="str">
        <f t="shared" si="33"/>
        <v>theater</v>
      </c>
      <c r="U344" t="str">
        <f t="shared" si="34"/>
        <v>plays</v>
      </c>
    </row>
    <row r="345" spans="1:21" x14ac:dyDescent="0.35">
      <c r="A345">
        <v>343</v>
      </c>
      <c r="B345" s="4" t="s">
        <v>738</v>
      </c>
      <c r="C345" s="3" t="s">
        <v>739</v>
      </c>
      <c r="D345" s="11">
        <v>9000</v>
      </c>
      <c r="E345" s="11">
        <v>4853</v>
      </c>
      <c r="F345" s="9">
        <f t="shared" si="30"/>
        <v>53.922222222222224</v>
      </c>
      <c r="G345" s="6" t="s">
        <v>14</v>
      </c>
      <c r="H345">
        <v>147</v>
      </c>
      <c r="I345" s="11">
        <f t="shared" si="35"/>
        <v>33.013605442176868</v>
      </c>
      <c r="J345" t="s">
        <v>21</v>
      </c>
      <c r="K345" t="s">
        <v>22</v>
      </c>
      <c r="L345" s="19">
        <f t="shared" si="31"/>
        <v>41597.25</v>
      </c>
      <c r="M345" s="16">
        <f>(((N345/60)/60)/24)+DATE(1970,1,1)</f>
        <v>41597.25</v>
      </c>
      <c r="N345">
        <v>1384840800</v>
      </c>
      <c r="O345" s="19">
        <f t="shared" si="32"/>
        <v>41650.25</v>
      </c>
      <c r="P345">
        <v>1389420000</v>
      </c>
      <c r="Q345" t="b">
        <v>0</v>
      </c>
      <c r="R345" t="b">
        <v>0</v>
      </c>
      <c r="S345" t="s">
        <v>33</v>
      </c>
      <c r="T345" t="str">
        <f t="shared" si="33"/>
        <v>theater</v>
      </c>
      <c r="U345" t="str">
        <f t="shared" si="34"/>
        <v>plays</v>
      </c>
    </row>
    <row r="346" spans="1:21" x14ac:dyDescent="0.35">
      <c r="A346">
        <v>344</v>
      </c>
      <c r="B346" s="4" t="s">
        <v>740</v>
      </c>
      <c r="C346" s="3" t="s">
        <v>741</v>
      </c>
      <c r="D346" s="11">
        <v>197600</v>
      </c>
      <c r="E346" s="11">
        <v>82959</v>
      </c>
      <c r="F346" s="9">
        <f t="shared" si="30"/>
        <v>41.983299595141702</v>
      </c>
      <c r="G346" s="6" t="s">
        <v>14</v>
      </c>
      <c r="H346">
        <v>830</v>
      </c>
      <c r="I346" s="11">
        <f t="shared" si="35"/>
        <v>99.950602409638549</v>
      </c>
      <c r="J346" t="s">
        <v>21</v>
      </c>
      <c r="K346" t="s">
        <v>22</v>
      </c>
      <c r="L346" s="19">
        <f t="shared" si="31"/>
        <v>43122.25</v>
      </c>
      <c r="M346" s="16">
        <f>(((N346/60)/60)/24)+DATE(1970,1,1)</f>
        <v>43122.25</v>
      </c>
      <c r="N346">
        <v>1516600800</v>
      </c>
      <c r="O346" s="19">
        <f t="shared" si="32"/>
        <v>43162.25</v>
      </c>
      <c r="P346">
        <v>1520056800</v>
      </c>
      <c r="Q346" t="b">
        <v>0</v>
      </c>
      <c r="R346" t="b">
        <v>0</v>
      </c>
      <c r="S346" t="s">
        <v>89</v>
      </c>
      <c r="T346" t="str">
        <f t="shared" si="33"/>
        <v>games</v>
      </c>
      <c r="U346" t="str">
        <f t="shared" si="34"/>
        <v>video games</v>
      </c>
    </row>
    <row r="347" spans="1:21" x14ac:dyDescent="0.35">
      <c r="A347">
        <v>345</v>
      </c>
      <c r="B347" s="4" t="s">
        <v>742</v>
      </c>
      <c r="C347" s="3" t="s">
        <v>743</v>
      </c>
      <c r="D347" s="11">
        <v>157600</v>
      </c>
      <c r="E347" s="11">
        <v>23159</v>
      </c>
      <c r="F347" s="9">
        <f t="shared" si="30"/>
        <v>14.69479695431472</v>
      </c>
      <c r="G347" s="6" t="s">
        <v>14</v>
      </c>
      <c r="H347">
        <v>331</v>
      </c>
      <c r="I347" s="11">
        <f t="shared" si="35"/>
        <v>69.966767371601208</v>
      </c>
      <c r="J347" t="s">
        <v>40</v>
      </c>
      <c r="K347" t="s">
        <v>41</v>
      </c>
      <c r="L347" s="19">
        <f t="shared" si="31"/>
        <v>42194.208333333328</v>
      </c>
      <c r="M347" s="16">
        <f>(((N347/60)/60)/24)+DATE(1970,1,1)</f>
        <v>42194.208333333328</v>
      </c>
      <c r="N347">
        <v>1436418000</v>
      </c>
      <c r="O347" s="19">
        <f t="shared" si="32"/>
        <v>42195.208333333328</v>
      </c>
      <c r="P347">
        <v>1436504400</v>
      </c>
      <c r="Q347" t="b">
        <v>0</v>
      </c>
      <c r="R347" t="b">
        <v>0</v>
      </c>
      <c r="S347" t="s">
        <v>53</v>
      </c>
      <c r="T347" t="str">
        <f t="shared" si="33"/>
        <v>film &amp; video</v>
      </c>
      <c r="U347" t="str">
        <f t="shared" si="34"/>
        <v>drama</v>
      </c>
    </row>
    <row r="348" spans="1:21" x14ac:dyDescent="0.35">
      <c r="A348">
        <v>346</v>
      </c>
      <c r="B348" s="4" t="s">
        <v>744</v>
      </c>
      <c r="C348" s="3" t="s">
        <v>745</v>
      </c>
      <c r="D348" s="11">
        <v>8000</v>
      </c>
      <c r="E348" s="11">
        <v>2758</v>
      </c>
      <c r="F348" s="9">
        <f t="shared" si="30"/>
        <v>34.475000000000001</v>
      </c>
      <c r="G348" s="6" t="s">
        <v>14</v>
      </c>
      <c r="H348">
        <v>25</v>
      </c>
      <c r="I348" s="11">
        <f t="shared" si="35"/>
        <v>110.32</v>
      </c>
      <c r="J348" t="s">
        <v>21</v>
      </c>
      <c r="K348" t="s">
        <v>22</v>
      </c>
      <c r="L348" s="19">
        <f t="shared" si="31"/>
        <v>42971.208333333328</v>
      </c>
      <c r="M348" s="16">
        <f>(((N348/60)/60)/24)+DATE(1970,1,1)</f>
        <v>42971.208333333328</v>
      </c>
      <c r="N348">
        <v>1503550800</v>
      </c>
      <c r="O348" s="19">
        <f t="shared" si="32"/>
        <v>43026.208333333328</v>
      </c>
      <c r="P348">
        <v>1508302800</v>
      </c>
      <c r="Q348" t="b">
        <v>0</v>
      </c>
      <c r="R348" t="b">
        <v>1</v>
      </c>
      <c r="S348" t="s">
        <v>60</v>
      </c>
      <c r="T348" t="str">
        <f t="shared" si="33"/>
        <v>music</v>
      </c>
      <c r="U348" t="str">
        <f t="shared" si="34"/>
        <v>indie rock</v>
      </c>
    </row>
    <row r="349" spans="1:21" x14ac:dyDescent="0.35">
      <c r="A349">
        <v>347</v>
      </c>
      <c r="B349" s="4" t="s">
        <v>746</v>
      </c>
      <c r="C349" s="3" t="s">
        <v>747</v>
      </c>
      <c r="D349" s="11">
        <v>900</v>
      </c>
      <c r="E349" s="11">
        <v>12607</v>
      </c>
      <c r="F349" s="9">
        <f t="shared" si="30"/>
        <v>1400.7777777777778</v>
      </c>
      <c r="G349" s="6" t="s">
        <v>20</v>
      </c>
      <c r="H349">
        <v>191</v>
      </c>
      <c r="I349" s="11">
        <f t="shared" si="35"/>
        <v>66.005235602094245</v>
      </c>
      <c r="J349" t="s">
        <v>21</v>
      </c>
      <c r="K349" t="s">
        <v>22</v>
      </c>
      <c r="L349" s="19">
        <f t="shared" si="31"/>
        <v>42046.25</v>
      </c>
      <c r="M349" s="16">
        <f>(((N349/60)/60)/24)+DATE(1970,1,1)</f>
        <v>42046.25</v>
      </c>
      <c r="N349">
        <v>1423634400</v>
      </c>
      <c r="O349" s="19">
        <f t="shared" si="32"/>
        <v>42070.25</v>
      </c>
      <c r="P349">
        <v>1425708000</v>
      </c>
      <c r="Q349" t="b">
        <v>0</v>
      </c>
      <c r="R349" t="b">
        <v>0</v>
      </c>
      <c r="S349" t="s">
        <v>28</v>
      </c>
      <c r="T349" t="str">
        <f t="shared" si="33"/>
        <v>technology</v>
      </c>
      <c r="U349" t="str">
        <f t="shared" si="34"/>
        <v>web</v>
      </c>
    </row>
    <row r="350" spans="1:21" x14ac:dyDescent="0.35">
      <c r="A350">
        <v>348</v>
      </c>
      <c r="B350" s="4" t="s">
        <v>748</v>
      </c>
      <c r="C350" s="3" t="s">
        <v>749</v>
      </c>
      <c r="D350" s="11">
        <v>199000</v>
      </c>
      <c r="E350" s="11">
        <v>142823</v>
      </c>
      <c r="F350" s="9">
        <f t="shared" si="30"/>
        <v>71.770351758793964</v>
      </c>
      <c r="G350" s="6" t="s">
        <v>14</v>
      </c>
      <c r="H350">
        <v>3483</v>
      </c>
      <c r="I350" s="11">
        <f t="shared" si="35"/>
        <v>41.005742176284812</v>
      </c>
      <c r="J350" t="s">
        <v>21</v>
      </c>
      <c r="K350" t="s">
        <v>22</v>
      </c>
      <c r="L350" s="19">
        <f t="shared" si="31"/>
        <v>42782.25</v>
      </c>
      <c r="M350" s="16">
        <f>(((N350/60)/60)/24)+DATE(1970,1,1)</f>
        <v>42782.25</v>
      </c>
      <c r="N350">
        <v>1487224800</v>
      </c>
      <c r="O350" s="19">
        <f t="shared" si="32"/>
        <v>42795.25</v>
      </c>
      <c r="P350">
        <v>1488348000</v>
      </c>
      <c r="Q350" t="b">
        <v>0</v>
      </c>
      <c r="R350" t="b">
        <v>0</v>
      </c>
      <c r="S350" t="s">
        <v>17</v>
      </c>
      <c r="T350" t="str">
        <f t="shared" si="33"/>
        <v>food</v>
      </c>
      <c r="U350" t="str">
        <f t="shared" si="34"/>
        <v>food trucks</v>
      </c>
    </row>
    <row r="351" spans="1:21" x14ac:dyDescent="0.35">
      <c r="A351">
        <v>349</v>
      </c>
      <c r="B351" s="4" t="s">
        <v>750</v>
      </c>
      <c r="C351" s="3" t="s">
        <v>751</v>
      </c>
      <c r="D351" s="11">
        <v>180800</v>
      </c>
      <c r="E351" s="11">
        <v>95958</v>
      </c>
      <c r="F351" s="9">
        <f t="shared" si="30"/>
        <v>53.074115044247783</v>
      </c>
      <c r="G351" s="6" t="s">
        <v>14</v>
      </c>
      <c r="H351">
        <v>923</v>
      </c>
      <c r="I351" s="11">
        <f t="shared" si="35"/>
        <v>103.96316359696641</v>
      </c>
      <c r="J351" t="s">
        <v>21</v>
      </c>
      <c r="K351" t="s">
        <v>22</v>
      </c>
      <c r="L351" s="19">
        <f t="shared" si="31"/>
        <v>42930.208333333328</v>
      </c>
      <c r="M351" s="16">
        <f>(((N351/60)/60)/24)+DATE(1970,1,1)</f>
        <v>42930.208333333328</v>
      </c>
      <c r="N351">
        <v>1500008400</v>
      </c>
      <c r="O351" s="19">
        <f t="shared" si="32"/>
        <v>42960.208333333328</v>
      </c>
      <c r="P351">
        <v>1502600400</v>
      </c>
      <c r="Q351" t="b">
        <v>0</v>
      </c>
      <c r="R351" t="b">
        <v>0</v>
      </c>
      <c r="S351" t="s">
        <v>33</v>
      </c>
      <c r="T351" t="str">
        <f t="shared" si="33"/>
        <v>theater</v>
      </c>
      <c r="U351" t="str">
        <f t="shared" si="34"/>
        <v>plays</v>
      </c>
    </row>
    <row r="352" spans="1:21" x14ac:dyDescent="0.35">
      <c r="A352">
        <v>350</v>
      </c>
      <c r="B352" s="4" t="s">
        <v>752</v>
      </c>
      <c r="C352" s="3" t="s">
        <v>753</v>
      </c>
      <c r="D352" s="11">
        <v>100</v>
      </c>
      <c r="E352" s="11">
        <v>5</v>
      </c>
      <c r="F352" s="9">
        <f t="shared" si="30"/>
        <v>5</v>
      </c>
      <c r="G352" s="6" t="s">
        <v>14</v>
      </c>
      <c r="H352">
        <v>1</v>
      </c>
      <c r="I352" s="11">
        <f t="shared" si="35"/>
        <v>5</v>
      </c>
      <c r="J352" t="s">
        <v>21</v>
      </c>
      <c r="K352" t="s">
        <v>22</v>
      </c>
      <c r="L352" s="19">
        <f t="shared" si="31"/>
        <v>42144.208333333328</v>
      </c>
      <c r="M352" s="16">
        <f>(((N352/60)/60)/24)+DATE(1970,1,1)</f>
        <v>42144.208333333328</v>
      </c>
      <c r="N352">
        <v>1432098000</v>
      </c>
      <c r="O352" s="19">
        <f t="shared" si="32"/>
        <v>42162.208333333328</v>
      </c>
      <c r="P352">
        <v>1433653200</v>
      </c>
      <c r="Q352" t="b">
        <v>0</v>
      </c>
      <c r="R352" t="b">
        <v>1</v>
      </c>
      <c r="S352" t="s">
        <v>159</v>
      </c>
      <c r="T352" t="str">
        <f t="shared" si="33"/>
        <v>music</v>
      </c>
      <c r="U352" t="str">
        <f t="shared" si="34"/>
        <v>jazz</v>
      </c>
    </row>
    <row r="353" spans="1:21" x14ac:dyDescent="0.35">
      <c r="A353">
        <v>351</v>
      </c>
      <c r="B353" s="4" t="s">
        <v>754</v>
      </c>
      <c r="C353" s="3" t="s">
        <v>755</v>
      </c>
      <c r="D353" s="11">
        <v>74100</v>
      </c>
      <c r="E353" s="11">
        <v>94631</v>
      </c>
      <c r="F353" s="9">
        <f t="shared" si="30"/>
        <v>127.70715249662618</v>
      </c>
      <c r="G353" s="6" t="s">
        <v>20</v>
      </c>
      <c r="H353">
        <v>2013</v>
      </c>
      <c r="I353" s="11">
        <f t="shared" si="35"/>
        <v>47.009935419771487</v>
      </c>
      <c r="J353" t="s">
        <v>21</v>
      </c>
      <c r="K353" t="s">
        <v>22</v>
      </c>
      <c r="L353" s="19">
        <f t="shared" si="31"/>
        <v>42240.208333333328</v>
      </c>
      <c r="M353" s="16">
        <f>(((N353/60)/60)/24)+DATE(1970,1,1)</f>
        <v>42240.208333333328</v>
      </c>
      <c r="N353">
        <v>1440392400</v>
      </c>
      <c r="O353" s="19">
        <f t="shared" si="32"/>
        <v>42254.208333333328</v>
      </c>
      <c r="P353">
        <v>1441602000</v>
      </c>
      <c r="Q353" t="b">
        <v>0</v>
      </c>
      <c r="R353" t="b">
        <v>0</v>
      </c>
      <c r="S353" t="s">
        <v>23</v>
      </c>
      <c r="T353" t="str">
        <f t="shared" si="33"/>
        <v>music</v>
      </c>
      <c r="U353" t="str">
        <f t="shared" si="34"/>
        <v>rock</v>
      </c>
    </row>
    <row r="354" spans="1:21" x14ac:dyDescent="0.35">
      <c r="A354">
        <v>352</v>
      </c>
      <c r="B354" s="4" t="s">
        <v>756</v>
      </c>
      <c r="C354" s="3" t="s">
        <v>757</v>
      </c>
      <c r="D354" s="11">
        <v>2800</v>
      </c>
      <c r="E354" s="11">
        <v>977</v>
      </c>
      <c r="F354" s="9">
        <f t="shared" si="30"/>
        <v>34.892857142857139</v>
      </c>
      <c r="G354" s="6" t="s">
        <v>14</v>
      </c>
      <c r="H354">
        <v>33</v>
      </c>
      <c r="I354" s="11">
        <f t="shared" si="35"/>
        <v>29.606060606060606</v>
      </c>
      <c r="J354" t="s">
        <v>15</v>
      </c>
      <c r="K354" t="s">
        <v>16</v>
      </c>
      <c r="L354" s="19">
        <f t="shared" si="31"/>
        <v>42315.25</v>
      </c>
      <c r="M354" s="16">
        <f>(((N354/60)/60)/24)+DATE(1970,1,1)</f>
        <v>42315.25</v>
      </c>
      <c r="N354">
        <v>1446876000</v>
      </c>
      <c r="O354" s="19">
        <f t="shared" si="32"/>
        <v>42323.25</v>
      </c>
      <c r="P354">
        <v>1447567200</v>
      </c>
      <c r="Q354" t="b">
        <v>0</v>
      </c>
      <c r="R354" t="b">
        <v>0</v>
      </c>
      <c r="S354" t="s">
        <v>33</v>
      </c>
      <c r="T354" t="str">
        <f t="shared" si="33"/>
        <v>theater</v>
      </c>
      <c r="U354" t="str">
        <f t="shared" si="34"/>
        <v>plays</v>
      </c>
    </row>
    <row r="355" spans="1:21" x14ac:dyDescent="0.35">
      <c r="A355">
        <v>353</v>
      </c>
      <c r="B355" s="4" t="s">
        <v>758</v>
      </c>
      <c r="C355" s="3" t="s">
        <v>759</v>
      </c>
      <c r="D355" s="11">
        <v>33600</v>
      </c>
      <c r="E355" s="11">
        <v>137961</v>
      </c>
      <c r="F355" s="9">
        <f t="shared" si="30"/>
        <v>410.59821428571428</v>
      </c>
      <c r="G355" s="6" t="s">
        <v>20</v>
      </c>
      <c r="H355">
        <v>1703</v>
      </c>
      <c r="I355" s="11">
        <f t="shared" si="35"/>
        <v>81.010569583088667</v>
      </c>
      <c r="J355" t="s">
        <v>21</v>
      </c>
      <c r="K355" t="s">
        <v>22</v>
      </c>
      <c r="L355" s="19">
        <f t="shared" si="31"/>
        <v>43651.208333333328</v>
      </c>
      <c r="M355" s="16">
        <f>(((N355/60)/60)/24)+DATE(1970,1,1)</f>
        <v>43651.208333333328</v>
      </c>
      <c r="N355">
        <v>1562302800</v>
      </c>
      <c r="O355" s="19">
        <f t="shared" si="32"/>
        <v>43652.208333333328</v>
      </c>
      <c r="P355">
        <v>1562389200</v>
      </c>
      <c r="Q355" t="b">
        <v>0</v>
      </c>
      <c r="R355" t="b">
        <v>0</v>
      </c>
      <c r="S355" t="s">
        <v>33</v>
      </c>
      <c r="T355" t="str">
        <f t="shared" si="33"/>
        <v>theater</v>
      </c>
      <c r="U355" t="str">
        <f t="shared" si="34"/>
        <v>plays</v>
      </c>
    </row>
    <row r="356" spans="1:21" x14ac:dyDescent="0.35">
      <c r="A356">
        <v>354</v>
      </c>
      <c r="B356" s="4" t="s">
        <v>760</v>
      </c>
      <c r="C356" s="3" t="s">
        <v>761</v>
      </c>
      <c r="D356" s="11">
        <v>6100</v>
      </c>
      <c r="E356" s="11">
        <v>7548</v>
      </c>
      <c r="F356" s="9">
        <f t="shared" si="30"/>
        <v>123.73770491803278</v>
      </c>
      <c r="G356" s="6" t="s">
        <v>20</v>
      </c>
      <c r="H356">
        <v>80</v>
      </c>
      <c r="I356" s="11">
        <f t="shared" si="35"/>
        <v>94.35</v>
      </c>
      <c r="J356" t="s">
        <v>36</v>
      </c>
      <c r="K356" t="s">
        <v>37</v>
      </c>
      <c r="L356" s="19">
        <f t="shared" si="31"/>
        <v>41520.208333333336</v>
      </c>
      <c r="M356" s="16">
        <f>(((N356/60)/60)/24)+DATE(1970,1,1)</f>
        <v>41520.208333333336</v>
      </c>
      <c r="N356">
        <v>1378184400</v>
      </c>
      <c r="O356" s="19">
        <f t="shared" si="32"/>
        <v>41527.208333333336</v>
      </c>
      <c r="P356">
        <v>1378789200</v>
      </c>
      <c r="Q356" t="b">
        <v>0</v>
      </c>
      <c r="R356" t="b">
        <v>0</v>
      </c>
      <c r="S356" t="s">
        <v>42</v>
      </c>
      <c r="T356" t="str">
        <f t="shared" si="33"/>
        <v>film &amp; video</v>
      </c>
      <c r="U356" t="str">
        <f t="shared" si="34"/>
        <v>documentary</v>
      </c>
    </row>
    <row r="357" spans="1:21" x14ac:dyDescent="0.35">
      <c r="A357">
        <v>355</v>
      </c>
      <c r="B357" s="4" t="s">
        <v>762</v>
      </c>
      <c r="C357" s="3" t="s">
        <v>763</v>
      </c>
      <c r="D357" s="11">
        <v>3800</v>
      </c>
      <c r="E357" s="11">
        <v>2241</v>
      </c>
      <c r="F357" s="9">
        <f t="shared" si="30"/>
        <v>58.973684210526315</v>
      </c>
      <c r="G357" s="6" t="s">
        <v>47</v>
      </c>
      <c r="H357">
        <v>86</v>
      </c>
      <c r="I357" s="11">
        <f t="shared" si="35"/>
        <v>26.058139534883722</v>
      </c>
      <c r="J357" t="s">
        <v>21</v>
      </c>
      <c r="K357" t="s">
        <v>22</v>
      </c>
      <c r="L357" s="19">
        <f t="shared" si="31"/>
        <v>42757.25</v>
      </c>
      <c r="M357" s="16">
        <f>(((N357/60)/60)/24)+DATE(1970,1,1)</f>
        <v>42757.25</v>
      </c>
      <c r="N357">
        <v>1485064800</v>
      </c>
      <c r="O357" s="19">
        <f t="shared" si="32"/>
        <v>42797.25</v>
      </c>
      <c r="P357">
        <v>1488520800</v>
      </c>
      <c r="Q357" t="b">
        <v>0</v>
      </c>
      <c r="R357" t="b">
        <v>0</v>
      </c>
      <c r="S357" t="s">
        <v>65</v>
      </c>
      <c r="T357" t="str">
        <f t="shared" si="33"/>
        <v>technology</v>
      </c>
      <c r="U357" t="str">
        <f t="shared" si="34"/>
        <v>wearables</v>
      </c>
    </row>
    <row r="358" spans="1:21" x14ac:dyDescent="0.35">
      <c r="A358">
        <v>356</v>
      </c>
      <c r="B358" s="4" t="s">
        <v>764</v>
      </c>
      <c r="C358" s="3" t="s">
        <v>765</v>
      </c>
      <c r="D358" s="11">
        <v>9300</v>
      </c>
      <c r="E358" s="11">
        <v>3431</v>
      </c>
      <c r="F358" s="9">
        <f t="shared" si="30"/>
        <v>36.892473118279568</v>
      </c>
      <c r="G358" s="6" t="s">
        <v>14</v>
      </c>
      <c r="H358">
        <v>40</v>
      </c>
      <c r="I358" s="11">
        <f t="shared" si="35"/>
        <v>85.775000000000006</v>
      </c>
      <c r="J358" t="s">
        <v>107</v>
      </c>
      <c r="K358" t="s">
        <v>108</v>
      </c>
      <c r="L358" s="19">
        <f t="shared" si="31"/>
        <v>40922.25</v>
      </c>
      <c r="M358" s="16">
        <f>(((N358/60)/60)/24)+DATE(1970,1,1)</f>
        <v>40922.25</v>
      </c>
      <c r="N358">
        <v>1326520800</v>
      </c>
      <c r="O358" s="19">
        <f t="shared" si="32"/>
        <v>40931.25</v>
      </c>
      <c r="P358">
        <v>1327298400</v>
      </c>
      <c r="Q358" t="b">
        <v>0</v>
      </c>
      <c r="R358" t="b">
        <v>0</v>
      </c>
      <c r="S358" t="s">
        <v>33</v>
      </c>
      <c r="T358" t="str">
        <f t="shared" si="33"/>
        <v>theater</v>
      </c>
      <c r="U358" t="str">
        <f t="shared" si="34"/>
        <v>plays</v>
      </c>
    </row>
    <row r="359" spans="1:21" x14ac:dyDescent="0.35">
      <c r="A359">
        <v>357</v>
      </c>
      <c r="B359" s="4" t="s">
        <v>766</v>
      </c>
      <c r="C359" s="3" t="s">
        <v>767</v>
      </c>
      <c r="D359" s="11">
        <v>2300</v>
      </c>
      <c r="E359" s="11">
        <v>4253</v>
      </c>
      <c r="F359" s="9">
        <f t="shared" si="30"/>
        <v>184.91304347826087</v>
      </c>
      <c r="G359" s="6" t="s">
        <v>20</v>
      </c>
      <c r="H359">
        <v>41</v>
      </c>
      <c r="I359" s="11">
        <f t="shared" si="35"/>
        <v>103.73170731707317</v>
      </c>
      <c r="J359" t="s">
        <v>21</v>
      </c>
      <c r="K359" t="s">
        <v>22</v>
      </c>
      <c r="L359" s="19">
        <f t="shared" si="31"/>
        <v>42250.208333333328</v>
      </c>
      <c r="M359" s="16">
        <f>(((N359/60)/60)/24)+DATE(1970,1,1)</f>
        <v>42250.208333333328</v>
      </c>
      <c r="N359">
        <v>1441256400</v>
      </c>
      <c r="O359" s="19">
        <f t="shared" si="32"/>
        <v>42275.208333333328</v>
      </c>
      <c r="P359">
        <v>1443416400</v>
      </c>
      <c r="Q359" t="b">
        <v>0</v>
      </c>
      <c r="R359" t="b">
        <v>0</v>
      </c>
      <c r="S359" t="s">
        <v>89</v>
      </c>
      <c r="T359" t="str">
        <f t="shared" si="33"/>
        <v>games</v>
      </c>
      <c r="U359" t="str">
        <f t="shared" si="34"/>
        <v>video games</v>
      </c>
    </row>
    <row r="360" spans="1:21" x14ac:dyDescent="0.35">
      <c r="A360">
        <v>358</v>
      </c>
      <c r="B360" s="4" t="s">
        <v>768</v>
      </c>
      <c r="C360" s="3" t="s">
        <v>769</v>
      </c>
      <c r="D360" s="11">
        <v>9700</v>
      </c>
      <c r="E360" s="11">
        <v>1146</v>
      </c>
      <c r="F360" s="9">
        <f t="shared" si="30"/>
        <v>11.814432989690722</v>
      </c>
      <c r="G360" s="6" t="s">
        <v>14</v>
      </c>
      <c r="H360">
        <v>23</v>
      </c>
      <c r="I360" s="11">
        <f t="shared" si="35"/>
        <v>49.826086956521742</v>
      </c>
      <c r="J360" t="s">
        <v>15</v>
      </c>
      <c r="K360" t="s">
        <v>16</v>
      </c>
      <c r="L360" s="19">
        <f t="shared" si="31"/>
        <v>43322.208333333328</v>
      </c>
      <c r="M360" s="16">
        <f>(((N360/60)/60)/24)+DATE(1970,1,1)</f>
        <v>43322.208333333328</v>
      </c>
      <c r="N360">
        <v>1533877200</v>
      </c>
      <c r="O360" s="19">
        <f t="shared" si="32"/>
        <v>43325.208333333328</v>
      </c>
      <c r="P360">
        <v>1534136400</v>
      </c>
      <c r="Q360" t="b">
        <v>1</v>
      </c>
      <c r="R360" t="b">
        <v>0</v>
      </c>
      <c r="S360" t="s">
        <v>122</v>
      </c>
      <c r="T360" t="str">
        <f t="shared" si="33"/>
        <v>photography</v>
      </c>
      <c r="U360" t="str">
        <f t="shared" si="34"/>
        <v>photography books</v>
      </c>
    </row>
    <row r="361" spans="1:21" x14ac:dyDescent="0.35">
      <c r="A361">
        <v>359</v>
      </c>
      <c r="B361" s="4" t="s">
        <v>770</v>
      </c>
      <c r="C361" s="3" t="s">
        <v>771</v>
      </c>
      <c r="D361" s="11">
        <v>4000</v>
      </c>
      <c r="E361" s="11">
        <v>11948</v>
      </c>
      <c r="F361" s="9">
        <f t="shared" si="30"/>
        <v>298.7</v>
      </c>
      <c r="G361" s="6" t="s">
        <v>20</v>
      </c>
      <c r="H361">
        <v>187</v>
      </c>
      <c r="I361" s="11">
        <f t="shared" si="35"/>
        <v>63.893048128342244</v>
      </c>
      <c r="J361" t="s">
        <v>21</v>
      </c>
      <c r="K361" t="s">
        <v>22</v>
      </c>
      <c r="L361" s="19">
        <f t="shared" si="31"/>
        <v>40782.208333333336</v>
      </c>
      <c r="M361" s="16">
        <f>(((N361/60)/60)/24)+DATE(1970,1,1)</f>
        <v>40782.208333333336</v>
      </c>
      <c r="N361">
        <v>1314421200</v>
      </c>
      <c r="O361" s="19">
        <f t="shared" si="32"/>
        <v>40789.208333333336</v>
      </c>
      <c r="P361">
        <v>1315026000</v>
      </c>
      <c r="Q361" t="b">
        <v>0</v>
      </c>
      <c r="R361" t="b">
        <v>0</v>
      </c>
      <c r="S361" t="s">
        <v>71</v>
      </c>
      <c r="T361" t="str">
        <f t="shared" si="33"/>
        <v>film &amp; video</v>
      </c>
      <c r="U361" t="str">
        <f t="shared" si="34"/>
        <v>animation</v>
      </c>
    </row>
    <row r="362" spans="1:21" x14ac:dyDescent="0.35">
      <c r="A362">
        <v>360</v>
      </c>
      <c r="B362" s="4" t="s">
        <v>772</v>
      </c>
      <c r="C362" s="3" t="s">
        <v>773</v>
      </c>
      <c r="D362" s="11">
        <v>59700</v>
      </c>
      <c r="E362" s="11">
        <v>135132</v>
      </c>
      <c r="F362" s="9">
        <f t="shared" si="30"/>
        <v>226.35175879396985</v>
      </c>
      <c r="G362" s="6" t="s">
        <v>20</v>
      </c>
      <c r="H362">
        <v>2875</v>
      </c>
      <c r="I362" s="11">
        <f t="shared" si="35"/>
        <v>47.002434782608695</v>
      </c>
      <c r="J362" t="s">
        <v>40</v>
      </c>
      <c r="K362" t="s">
        <v>41</v>
      </c>
      <c r="L362" s="19">
        <f t="shared" si="31"/>
        <v>40544.25</v>
      </c>
      <c r="M362" s="16">
        <f>(((N362/60)/60)/24)+DATE(1970,1,1)</f>
        <v>40544.25</v>
      </c>
      <c r="N362">
        <v>1293861600</v>
      </c>
      <c r="O362" s="19">
        <f t="shared" si="32"/>
        <v>40558.25</v>
      </c>
      <c r="P362">
        <v>1295071200</v>
      </c>
      <c r="Q362" t="b">
        <v>0</v>
      </c>
      <c r="R362" t="b">
        <v>1</v>
      </c>
      <c r="S362" t="s">
        <v>33</v>
      </c>
      <c r="T362" t="str">
        <f t="shared" si="33"/>
        <v>theater</v>
      </c>
      <c r="U362" t="str">
        <f t="shared" si="34"/>
        <v>plays</v>
      </c>
    </row>
    <row r="363" spans="1:21" x14ac:dyDescent="0.35">
      <c r="A363">
        <v>361</v>
      </c>
      <c r="B363" s="4" t="s">
        <v>774</v>
      </c>
      <c r="C363" s="3" t="s">
        <v>775</v>
      </c>
      <c r="D363" s="11">
        <v>5500</v>
      </c>
      <c r="E363" s="11">
        <v>9546</v>
      </c>
      <c r="F363" s="9">
        <f t="shared" si="30"/>
        <v>173.56363636363636</v>
      </c>
      <c r="G363" s="6" t="s">
        <v>20</v>
      </c>
      <c r="H363">
        <v>88</v>
      </c>
      <c r="I363" s="11">
        <f t="shared" si="35"/>
        <v>108.47727272727273</v>
      </c>
      <c r="J363" t="s">
        <v>21</v>
      </c>
      <c r="K363" t="s">
        <v>22</v>
      </c>
      <c r="L363" s="19">
        <f t="shared" si="31"/>
        <v>43015.208333333328</v>
      </c>
      <c r="M363" s="16">
        <f>(((N363/60)/60)/24)+DATE(1970,1,1)</f>
        <v>43015.208333333328</v>
      </c>
      <c r="N363">
        <v>1507352400</v>
      </c>
      <c r="O363" s="19">
        <f t="shared" si="32"/>
        <v>43039.208333333328</v>
      </c>
      <c r="P363">
        <v>1509426000</v>
      </c>
      <c r="Q363" t="b">
        <v>0</v>
      </c>
      <c r="R363" t="b">
        <v>0</v>
      </c>
      <c r="S363" t="s">
        <v>33</v>
      </c>
      <c r="T363" t="str">
        <f t="shared" si="33"/>
        <v>theater</v>
      </c>
      <c r="U363" t="str">
        <f t="shared" si="34"/>
        <v>plays</v>
      </c>
    </row>
    <row r="364" spans="1:21" x14ac:dyDescent="0.35">
      <c r="A364">
        <v>362</v>
      </c>
      <c r="B364" s="4" t="s">
        <v>776</v>
      </c>
      <c r="C364" s="3" t="s">
        <v>777</v>
      </c>
      <c r="D364" s="11">
        <v>3700</v>
      </c>
      <c r="E364" s="11">
        <v>13755</v>
      </c>
      <c r="F364" s="9">
        <f t="shared" si="30"/>
        <v>371.75675675675677</v>
      </c>
      <c r="G364" s="6" t="s">
        <v>20</v>
      </c>
      <c r="H364">
        <v>191</v>
      </c>
      <c r="I364" s="11">
        <f t="shared" si="35"/>
        <v>72.015706806282722</v>
      </c>
      <c r="J364" t="s">
        <v>21</v>
      </c>
      <c r="K364" t="s">
        <v>22</v>
      </c>
      <c r="L364" s="19">
        <f t="shared" si="31"/>
        <v>40570.25</v>
      </c>
      <c r="M364" s="16">
        <f>(((N364/60)/60)/24)+DATE(1970,1,1)</f>
        <v>40570.25</v>
      </c>
      <c r="N364">
        <v>1296108000</v>
      </c>
      <c r="O364" s="19">
        <f t="shared" si="32"/>
        <v>40608.25</v>
      </c>
      <c r="P364">
        <v>1299391200</v>
      </c>
      <c r="Q364" t="b">
        <v>0</v>
      </c>
      <c r="R364" t="b">
        <v>0</v>
      </c>
      <c r="S364" t="s">
        <v>23</v>
      </c>
      <c r="T364" t="str">
        <f t="shared" si="33"/>
        <v>music</v>
      </c>
      <c r="U364" t="str">
        <f t="shared" si="34"/>
        <v>rock</v>
      </c>
    </row>
    <row r="365" spans="1:21" x14ac:dyDescent="0.35">
      <c r="A365">
        <v>363</v>
      </c>
      <c r="B365" s="4" t="s">
        <v>778</v>
      </c>
      <c r="C365" s="3" t="s">
        <v>779</v>
      </c>
      <c r="D365" s="11">
        <v>5200</v>
      </c>
      <c r="E365" s="11">
        <v>8330</v>
      </c>
      <c r="F365" s="9">
        <f t="shared" si="30"/>
        <v>160.19230769230771</v>
      </c>
      <c r="G365" s="6" t="s">
        <v>20</v>
      </c>
      <c r="H365">
        <v>139</v>
      </c>
      <c r="I365" s="11">
        <f t="shared" si="35"/>
        <v>59.928057553956833</v>
      </c>
      <c r="J365" t="s">
        <v>21</v>
      </c>
      <c r="K365" t="s">
        <v>22</v>
      </c>
      <c r="L365" s="19">
        <f t="shared" si="31"/>
        <v>40904.25</v>
      </c>
      <c r="M365" s="16">
        <f>(((N365/60)/60)/24)+DATE(1970,1,1)</f>
        <v>40904.25</v>
      </c>
      <c r="N365">
        <v>1324965600</v>
      </c>
      <c r="O365" s="19">
        <f t="shared" si="32"/>
        <v>40905.25</v>
      </c>
      <c r="P365">
        <v>1325052000</v>
      </c>
      <c r="Q365" t="b">
        <v>0</v>
      </c>
      <c r="R365" t="b">
        <v>0</v>
      </c>
      <c r="S365" t="s">
        <v>23</v>
      </c>
      <c r="T365" t="str">
        <f t="shared" si="33"/>
        <v>music</v>
      </c>
      <c r="U365" t="str">
        <f t="shared" si="34"/>
        <v>rock</v>
      </c>
    </row>
    <row r="366" spans="1:21" x14ac:dyDescent="0.35">
      <c r="A366">
        <v>364</v>
      </c>
      <c r="B366" s="4" t="s">
        <v>780</v>
      </c>
      <c r="C366" s="3" t="s">
        <v>781</v>
      </c>
      <c r="D366" s="11">
        <v>900</v>
      </c>
      <c r="E366" s="11">
        <v>14547</v>
      </c>
      <c r="F366" s="9">
        <f t="shared" si="30"/>
        <v>1616.3333333333335</v>
      </c>
      <c r="G366" s="6" t="s">
        <v>20</v>
      </c>
      <c r="H366">
        <v>186</v>
      </c>
      <c r="I366" s="11">
        <f t="shared" si="35"/>
        <v>78.209677419354833</v>
      </c>
      <c r="J366" t="s">
        <v>21</v>
      </c>
      <c r="K366" t="s">
        <v>22</v>
      </c>
      <c r="L366" s="19">
        <f t="shared" si="31"/>
        <v>43164.25</v>
      </c>
      <c r="M366" s="16">
        <f>(((N366/60)/60)/24)+DATE(1970,1,1)</f>
        <v>43164.25</v>
      </c>
      <c r="N366">
        <v>1520229600</v>
      </c>
      <c r="O366" s="19">
        <f t="shared" si="32"/>
        <v>43194.208333333328</v>
      </c>
      <c r="P366">
        <v>1522818000</v>
      </c>
      <c r="Q366" t="b">
        <v>0</v>
      </c>
      <c r="R366" t="b">
        <v>0</v>
      </c>
      <c r="S366" t="s">
        <v>60</v>
      </c>
      <c r="T366" t="str">
        <f t="shared" si="33"/>
        <v>music</v>
      </c>
      <c r="U366" t="str">
        <f t="shared" si="34"/>
        <v>indie rock</v>
      </c>
    </row>
    <row r="367" spans="1:21" x14ac:dyDescent="0.35">
      <c r="A367">
        <v>365</v>
      </c>
      <c r="B367" s="4" t="s">
        <v>782</v>
      </c>
      <c r="C367" s="3" t="s">
        <v>783</v>
      </c>
      <c r="D367" s="11">
        <v>1600</v>
      </c>
      <c r="E367" s="11">
        <v>11735</v>
      </c>
      <c r="F367" s="9">
        <f t="shared" si="30"/>
        <v>733.4375</v>
      </c>
      <c r="G367" s="6" t="s">
        <v>20</v>
      </c>
      <c r="H367">
        <v>112</v>
      </c>
      <c r="I367" s="11">
        <f t="shared" si="35"/>
        <v>104.77678571428571</v>
      </c>
      <c r="J367" t="s">
        <v>26</v>
      </c>
      <c r="K367" t="s">
        <v>27</v>
      </c>
      <c r="L367" s="19">
        <f t="shared" si="31"/>
        <v>42733.25</v>
      </c>
      <c r="M367" s="16">
        <f>(((N367/60)/60)/24)+DATE(1970,1,1)</f>
        <v>42733.25</v>
      </c>
      <c r="N367">
        <v>1482991200</v>
      </c>
      <c r="O367" s="19">
        <f t="shared" si="32"/>
        <v>42760.25</v>
      </c>
      <c r="P367">
        <v>1485324000</v>
      </c>
      <c r="Q367" t="b">
        <v>0</v>
      </c>
      <c r="R367" t="b">
        <v>0</v>
      </c>
      <c r="S367" t="s">
        <v>33</v>
      </c>
      <c r="T367" t="str">
        <f t="shared" si="33"/>
        <v>theater</v>
      </c>
      <c r="U367" t="str">
        <f t="shared" si="34"/>
        <v>plays</v>
      </c>
    </row>
    <row r="368" spans="1:21" x14ac:dyDescent="0.35">
      <c r="A368">
        <v>366</v>
      </c>
      <c r="B368" s="4" t="s">
        <v>784</v>
      </c>
      <c r="C368" s="3" t="s">
        <v>785</v>
      </c>
      <c r="D368" s="11">
        <v>1800</v>
      </c>
      <c r="E368" s="11">
        <v>10658</v>
      </c>
      <c r="F368" s="9">
        <f t="shared" si="30"/>
        <v>592.11111111111109</v>
      </c>
      <c r="G368" s="6" t="s">
        <v>20</v>
      </c>
      <c r="H368">
        <v>101</v>
      </c>
      <c r="I368" s="11">
        <f t="shared" si="35"/>
        <v>105.52475247524752</v>
      </c>
      <c r="J368" t="s">
        <v>21</v>
      </c>
      <c r="K368" t="s">
        <v>22</v>
      </c>
      <c r="L368" s="19">
        <f t="shared" si="31"/>
        <v>40546.25</v>
      </c>
      <c r="M368" s="16">
        <f>(((N368/60)/60)/24)+DATE(1970,1,1)</f>
        <v>40546.25</v>
      </c>
      <c r="N368">
        <v>1294034400</v>
      </c>
      <c r="O368" s="19">
        <f t="shared" si="32"/>
        <v>40547.25</v>
      </c>
      <c r="P368">
        <v>1294120800</v>
      </c>
      <c r="Q368" t="b">
        <v>0</v>
      </c>
      <c r="R368" t="b">
        <v>1</v>
      </c>
      <c r="S368" t="s">
        <v>33</v>
      </c>
      <c r="T368" t="str">
        <f t="shared" si="33"/>
        <v>theater</v>
      </c>
      <c r="U368" t="str">
        <f t="shared" si="34"/>
        <v>plays</v>
      </c>
    </row>
    <row r="369" spans="1:21" x14ac:dyDescent="0.35">
      <c r="A369">
        <v>367</v>
      </c>
      <c r="B369" s="4" t="s">
        <v>786</v>
      </c>
      <c r="C369" s="3" t="s">
        <v>787</v>
      </c>
      <c r="D369" s="11">
        <v>9900</v>
      </c>
      <c r="E369" s="11">
        <v>1870</v>
      </c>
      <c r="F369" s="9">
        <f t="shared" si="30"/>
        <v>18.888888888888889</v>
      </c>
      <c r="G369" s="6" t="s">
        <v>14</v>
      </c>
      <c r="H369">
        <v>75</v>
      </c>
      <c r="I369" s="11">
        <f t="shared" si="35"/>
        <v>24.933333333333334</v>
      </c>
      <c r="J369" t="s">
        <v>21</v>
      </c>
      <c r="K369" t="s">
        <v>22</v>
      </c>
      <c r="L369" s="19">
        <f t="shared" si="31"/>
        <v>41930.208333333336</v>
      </c>
      <c r="M369" s="16">
        <f>(((N369/60)/60)/24)+DATE(1970,1,1)</f>
        <v>41930.208333333336</v>
      </c>
      <c r="N369">
        <v>1413608400</v>
      </c>
      <c r="O369" s="19">
        <f t="shared" si="32"/>
        <v>41954.25</v>
      </c>
      <c r="P369">
        <v>1415685600</v>
      </c>
      <c r="Q369" t="b">
        <v>0</v>
      </c>
      <c r="R369" t="b">
        <v>1</v>
      </c>
      <c r="S369" t="s">
        <v>33</v>
      </c>
      <c r="T369" t="str">
        <f t="shared" si="33"/>
        <v>theater</v>
      </c>
      <c r="U369" t="str">
        <f t="shared" si="34"/>
        <v>plays</v>
      </c>
    </row>
    <row r="370" spans="1:21" x14ac:dyDescent="0.35">
      <c r="A370">
        <v>368</v>
      </c>
      <c r="B370" s="4" t="s">
        <v>788</v>
      </c>
      <c r="C370" s="3" t="s">
        <v>789</v>
      </c>
      <c r="D370" s="11">
        <v>5200</v>
      </c>
      <c r="E370" s="11">
        <v>14394</v>
      </c>
      <c r="F370" s="9">
        <f t="shared" si="30"/>
        <v>276.80769230769232</v>
      </c>
      <c r="G370" s="6" t="s">
        <v>20</v>
      </c>
      <c r="H370">
        <v>206</v>
      </c>
      <c r="I370" s="11">
        <f t="shared" si="35"/>
        <v>69.873786407766985</v>
      </c>
      <c r="J370" t="s">
        <v>40</v>
      </c>
      <c r="K370" t="s">
        <v>41</v>
      </c>
      <c r="L370" s="19">
        <f t="shared" si="31"/>
        <v>40464.208333333336</v>
      </c>
      <c r="M370" s="16">
        <f>(((N370/60)/60)/24)+DATE(1970,1,1)</f>
        <v>40464.208333333336</v>
      </c>
      <c r="N370">
        <v>1286946000</v>
      </c>
      <c r="O370" s="19">
        <f t="shared" si="32"/>
        <v>40487.208333333336</v>
      </c>
      <c r="P370">
        <v>1288933200</v>
      </c>
      <c r="Q370" t="b">
        <v>0</v>
      </c>
      <c r="R370" t="b">
        <v>1</v>
      </c>
      <c r="S370" t="s">
        <v>42</v>
      </c>
      <c r="T370" t="str">
        <f t="shared" si="33"/>
        <v>film &amp; video</v>
      </c>
      <c r="U370" t="str">
        <f t="shared" si="34"/>
        <v>documentary</v>
      </c>
    </row>
    <row r="371" spans="1:21" x14ac:dyDescent="0.35">
      <c r="A371">
        <v>369</v>
      </c>
      <c r="B371" s="4" t="s">
        <v>790</v>
      </c>
      <c r="C371" s="3" t="s">
        <v>791</v>
      </c>
      <c r="D371" s="11">
        <v>5400</v>
      </c>
      <c r="E371" s="11">
        <v>14743</v>
      </c>
      <c r="F371" s="9">
        <f t="shared" si="30"/>
        <v>273.01851851851848</v>
      </c>
      <c r="G371" s="6" t="s">
        <v>20</v>
      </c>
      <c r="H371">
        <v>154</v>
      </c>
      <c r="I371" s="11">
        <f t="shared" si="35"/>
        <v>95.733766233766232</v>
      </c>
      <c r="J371" t="s">
        <v>21</v>
      </c>
      <c r="K371" t="s">
        <v>22</v>
      </c>
      <c r="L371" s="19">
        <f t="shared" si="31"/>
        <v>41308.25</v>
      </c>
      <c r="M371" s="16">
        <f>(((N371/60)/60)/24)+DATE(1970,1,1)</f>
        <v>41308.25</v>
      </c>
      <c r="N371">
        <v>1359871200</v>
      </c>
      <c r="O371" s="19">
        <f t="shared" si="32"/>
        <v>41347.208333333336</v>
      </c>
      <c r="P371">
        <v>1363237200</v>
      </c>
      <c r="Q371" t="b">
        <v>0</v>
      </c>
      <c r="R371" t="b">
        <v>1</v>
      </c>
      <c r="S371" t="s">
        <v>269</v>
      </c>
      <c r="T371" t="str">
        <f t="shared" si="33"/>
        <v>film &amp; video</v>
      </c>
      <c r="U371" t="str">
        <f t="shared" si="34"/>
        <v>television</v>
      </c>
    </row>
    <row r="372" spans="1:21" x14ac:dyDescent="0.35">
      <c r="A372">
        <v>370</v>
      </c>
      <c r="B372" s="4" t="s">
        <v>792</v>
      </c>
      <c r="C372" s="3" t="s">
        <v>793</v>
      </c>
      <c r="D372" s="11">
        <v>112300</v>
      </c>
      <c r="E372" s="11">
        <v>178965</v>
      </c>
      <c r="F372" s="9">
        <f t="shared" si="30"/>
        <v>159.36331255565449</v>
      </c>
      <c r="G372" s="6" t="s">
        <v>20</v>
      </c>
      <c r="H372">
        <v>5966</v>
      </c>
      <c r="I372" s="11">
        <f t="shared" si="35"/>
        <v>29.997485752598056</v>
      </c>
      <c r="J372" t="s">
        <v>21</v>
      </c>
      <c r="K372" t="s">
        <v>22</v>
      </c>
      <c r="L372" s="19">
        <f t="shared" si="31"/>
        <v>43570.208333333328</v>
      </c>
      <c r="M372" s="16">
        <f>(((N372/60)/60)/24)+DATE(1970,1,1)</f>
        <v>43570.208333333328</v>
      </c>
      <c r="N372">
        <v>1555304400</v>
      </c>
      <c r="O372" s="19">
        <f t="shared" si="32"/>
        <v>43576.208333333328</v>
      </c>
      <c r="P372">
        <v>1555822800</v>
      </c>
      <c r="Q372" t="b">
        <v>0</v>
      </c>
      <c r="R372" t="b">
        <v>0</v>
      </c>
      <c r="S372" t="s">
        <v>33</v>
      </c>
      <c r="T372" t="str">
        <f t="shared" si="33"/>
        <v>theater</v>
      </c>
      <c r="U372" t="str">
        <f t="shared" si="34"/>
        <v>plays</v>
      </c>
    </row>
    <row r="373" spans="1:21" x14ac:dyDescent="0.35">
      <c r="A373">
        <v>371</v>
      </c>
      <c r="B373" s="4" t="s">
        <v>794</v>
      </c>
      <c r="C373" s="3" t="s">
        <v>795</v>
      </c>
      <c r="D373" s="11">
        <v>189200</v>
      </c>
      <c r="E373" s="11">
        <v>128410</v>
      </c>
      <c r="F373" s="9">
        <f t="shared" si="30"/>
        <v>67.869978858350947</v>
      </c>
      <c r="G373" s="6" t="s">
        <v>14</v>
      </c>
      <c r="H373">
        <v>2176</v>
      </c>
      <c r="I373" s="11">
        <f t="shared" si="35"/>
        <v>59.011948529411768</v>
      </c>
      <c r="J373" t="s">
        <v>21</v>
      </c>
      <c r="K373" t="s">
        <v>22</v>
      </c>
      <c r="L373" s="19">
        <f t="shared" si="31"/>
        <v>42043.25</v>
      </c>
      <c r="M373" s="16">
        <f>(((N373/60)/60)/24)+DATE(1970,1,1)</f>
        <v>42043.25</v>
      </c>
      <c r="N373">
        <v>1423375200</v>
      </c>
      <c r="O373" s="19">
        <f t="shared" si="32"/>
        <v>42094.208333333328</v>
      </c>
      <c r="P373">
        <v>1427778000</v>
      </c>
      <c r="Q373" t="b">
        <v>0</v>
      </c>
      <c r="R373" t="b">
        <v>0</v>
      </c>
      <c r="S373" t="s">
        <v>33</v>
      </c>
      <c r="T373" t="str">
        <f t="shared" si="33"/>
        <v>theater</v>
      </c>
      <c r="U373" t="str">
        <f t="shared" si="34"/>
        <v>plays</v>
      </c>
    </row>
    <row r="374" spans="1:21" ht="31" x14ac:dyDescent="0.35">
      <c r="A374">
        <v>372</v>
      </c>
      <c r="B374" s="4" t="s">
        <v>796</v>
      </c>
      <c r="C374" s="3" t="s">
        <v>797</v>
      </c>
      <c r="D374" s="11">
        <v>900</v>
      </c>
      <c r="E374" s="11">
        <v>14324</v>
      </c>
      <c r="F374" s="9">
        <f t="shared" si="30"/>
        <v>1591.5555555555554</v>
      </c>
      <c r="G374" s="6" t="s">
        <v>20</v>
      </c>
      <c r="H374">
        <v>169</v>
      </c>
      <c r="I374" s="11">
        <f t="shared" si="35"/>
        <v>84.757396449704146</v>
      </c>
      <c r="J374" t="s">
        <v>21</v>
      </c>
      <c r="K374" t="s">
        <v>22</v>
      </c>
      <c r="L374" s="19">
        <f t="shared" si="31"/>
        <v>42012.25</v>
      </c>
      <c r="M374" s="16">
        <f>(((N374/60)/60)/24)+DATE(1970,1,1)</f>
        <v>42012.25</v>
      </c>
      <c r="N374">
        <v>1420696800</v>
      </c>
      <c r="O374" s="19">
        <f t="shared" si="32"/>
        <v>42032.25</v>
      </c>
      <c r="P374">
        <v>1422424800</v>
      </c>
      <c r="Q374" t="b">
        <v>0</v>
      </c>
      <c r="R374" t="b">
        <v>1</v>
      </c>
      <c r="S374" t="s">
        <v>42</v>
      </c>
      <c r="T374" t="str">
        <f t="shared" si="33"/>
        <v>film &amp; video</v>
      </c>
      <c r="U374" t="str">
        <f t="shared" si="34"/>
        <v>documentary</v>
      </c>
    </row>
    <row r="375" spans="1:21" x14ac:dyDescent="0.35">
      <c r="A375">
        <v>373</v>
      </c>
      <c r="B375" s="4" t="s">
        <v>798</v>
      </c>
      <c r="C375" s="3" t="s">
        <v>799</v>
      </c>
      <c r="D375" s="11">
        <v>22500</v>
      </c>
      <c r="E375" s="11">
        <v>164291</v>
      </c>
      <c r="F375" s="9">
        <f t="shared" si="30"/>
        <v>730.18222222222221</v>
      </c>
      <c r="G375" s="6" t="s">
        <v>20</v>
      </c>
      <c r="H375">
        <v>2106</v>
      </c>
      <c r="I375" s="11">
        <f t="shared" si="35"/>
        <v>78.010921177587846</v>
      </c>
      <c r="J375" t="s">
        <v>21</v>
      </c>
      <c r="K375" t="s">
        <v>22</v>
      </c>
      <c r="L375" s="19">
        <f t="shared" si="31"/>
        <v>42964.208333333328</v>
      </c>
      <c r="M375" s="16">
        <f>(((N375/60)/60)/24)+DATE(1970,1,1)</f>
        <v>42964.208333333328</v>
      </c>
      <c r="N375">
        <v>1502946000</v>
      </c>
      <c r="O375" s="19">
        <f t="shared" si="32"/>
        <v>42972.208333333328</v>
      </c>
      <c r="P375">
        <v>1503637200</v>
      </c>
      <c r="Q375" t="b">
        <v>0</v>
      </c>
      <c r="R375" t="b">
        <v>0</v>
      </c>
      <c r="S375" t="s">
        <v>33</v>
      </c>
      <c r="T375" t="str">
        <f t="shared" si="33"/>
        <v>theater</v>
      </c>
      <c r="U375" t="str">
        <f t="shared" si="34"/>
        <v>plays</v>
      </c>
    </row>
    <row r="376" spans="1:21" ht="31" x14ac:dyDescent="0.35">
      <c r="A376">
        <v>374</v>
      </c>
      <c r="B376" s="4" t="s">
        <v>800</v>
      </c>
      <c r="C376" s="3" t="s">
        <v>801</v>
      </c>
      <c r="D376" s="11">
        <v>167400</v>
      </c>
      <c r="E376" s="11">
        <v>22073</v>
      </c>
      <c r="F376" s="9">
        <f t="shared" si="30"/>
        <v>13.185782556750297</v>
      </c>
      <c r="G376" s="6" t="s">
        <v>14</v>
      </c>
      <c r="H376">
        <v>441</v>
      </c>
      <c r="I376" s="11">
        <f t="shared" si="35"/>
        <v>50.05215419501134</v>
      </c>
      <c r="J376" t="s">
        <v>21</v>
      </c>
      <c r="K376" t="s">
        <v>22</v>
      </c>
      <c r="L376" s="19">
        <f t="shared" si="31"/>
        <v>43476.25</v>
      </c>
      <c r="M376" s="16">
        <f>(((N376/60)/60)/24)+DATE(1970,1,1)</f>
        <v>43476.25</v>
      </c>
      <c r="N376">
        <v>1547186400</v>
      </c>
      <c r="O376" s="19">
        <f t="shared" si="32"/>
        <v>43481.25</v>
      </c>
      <c r="P376">
        <v>1547618400</v>
      </c>
      <c r="Q376" t="b">
        <v>0</v>
      </c>
      <c r="R376" t="b">
        <v>1</v>
      </c>
      <c r="S376" t="s">
        <v>42</v>
      </c>
      <c r="T376" t="str">
        <f t="shared" si="33"/>
        <v>film &amp; video</v>
      </c>
      <c r="U376" t="str">
        <f t="shared" si="34"/>
        <v>documentary</v>
      </c>
    </row>
    <row r="377" spans="1:21" ht="31" x14ac:dyDescent="0.35">
      <c r="A377">
        <v>375</v>
      </c>
      <c r="B377" s="4" t="s">
        <v>802</v>
      </c>
      <c r="C377" s="3" t="s">
        <v>803</v>
      </c>
      <c r="D377" s="11">
        <v>2700</v>
      </c>
      <c r="E377" s="11">
        <v>1479</v>
      </c>
      <c r="F377" s="9">
        <f t="shared" si="30"/>
        <v>54.777777777777779</v>
      </c>
      <c r="G377" s="6" t="s">
        <v>14</v>
      </c>
      <c r="H377">
        <v>25</v>
      </c>
      <c r="I377" s="11">
        <f t="shared" si="35"/>
        <v>59.16</v>
      </c>
      <c r="J377" t="s">
        <v>21</v>
      </c>
      <c r="K377" t="s">
        <v>22</v>
      </c>
      <c r="L377" s="19">
        <f t="shared" si="31"/>
        <v>42293.208333333328</v>
      </c>
      <c r="M377" s="16">
        <f>(((N377/60)/60)/24)+DATE(1970,1,1)</f>
        <v>42293.208333333328</v>
      </c>
      <c r="N377">
        <v>1444971600</v>
      </c>
      <c r="O377" s="19">
        <f t="shared" si="32"/>
        <v>42350.25</v>
      </c>
      <c r="P377">
        <v>1449900000</v>
      </c>
      <c r="Q377" t="b">
        <v>0</v>
      </c>
      <c r="R377" t="b">
        <v>0</v>
      </c>
      <c r="S377" t="s">
        <v>60</v>
      </c>
      <c r="T377" t="str">
        <f t="shared" si="33"/>
        <v>music</v>
      </c>
      <c r="U377" t="str">
        <f t="shared" si="34"/>
        <v>indie rock</v>
      </c>
    </row>
    <row r="378" spans="1:21" x14ac:dyDescent="0.35">
      <c r="A378">
        <v>376</v>
      </c>
      <c r="B378" s="4" t="s">
        <v>804</v>
      </c>
      <c r="C378" s="3" t="s">
        <v>805</v>
      </c>
      <c r="D378" s="11">
        <v>3400</v>
      </c>
      <c r="E378" s="11">
        <v>12275</v>
      </c>
      <c r="F378" s="9">
        <f t="shared" si="30"/>
        <v>361.02941176470591</v>
      </c>
      <c r="G378" s="6" t="s">
        <v>20</v>
      </c>
      <c r="H378">
        <v>131</v>
      </c>
      <c r="I378" s="11">
        <f t="shared" si="35"/>
        <v>93.702290076335885</v>
      </c>
      <c r="J378" t="s">
        <v>21</v>
      </c>
      <c r="K378" t="s">
        <v>22</v>
      </c>
      <c r="L378" s="19">
        <f t="shared" si="31"/>
        <v>41826.208333333336</v>
      </c>
      <c r="M378" s="16">
        <f>(((N378/60)/60)/24)+DATE(1970,1,1)</f>
        <v>41826.208333333336</v>
      </c>
      <c r="N378">
        <v>1404622800</v>
      </c>
      <c r="O378" s="19">
        <f t="shared" si="32"/>
        <v>41832.208333333336</v>
      </c>
      <c r="P378">
        <v>1405141200</v>
      </c>
      <c r="Q378" t="b">
        <v>0</v>
      </c>
      <c r="R378" t="b">
        <v>0</v>
      </c>
      <c r="S378" t="s">
        <v>23</v>
      </c>
      <c r="T378" t="str">
        <f t="shared" si="33"/>
        <v>music</v>
      </c>
      <c r="U378" t="str">
        <f t="shared" si="34"/>
        <v>rock</v>
      </c>
    </row>
    <row r="379" spans="1:21" x14ac:dyDescent="0.35">
      <c r="A379">
        <v>377</v>
      </c>
      <c r="B379" s="4" t="s">
        <v>806</v>
      </c>
      <c r="C379" s="3" t="s">
        <v>807</v>
      </c>
      <c r="D379" s="11">
        <v>49700</v>
      </c>
      <c r="E379" s="11">
        <v>5098</v>
      </c>
      <c r="F379" s="9">
        <f t="shared" si="30"/>
        <v>10.257545271629779</v>
      </c>
      <c r="G379" s="6" t="s">
        <v>14</v>
      </c>
      <c r="H379">
        <v>127</v>
      </c>
      <c r="I379" s="11">
        <f t="shared" si="35"/>
        <v>40.14173228346457</v>
      </c>
      <c r="J379" t="s">
        <v>21</v>
      </c>
      <c r="K379" t="s">
        <v>22</v>
      </c>
      <c r="L379" s="19">
        <f t="shared" si="31"/>
        <v>43760.208333333328</v>
      </c>
      <c r="M379" s="16">
        <f>(((N379/60)/60)/24)+DATE(1970,1,1)</f>
        <v>43760.208333333328</v>
      </c>
      <c r="N379">
        <v>1571720400</v>
      </c>
      <c r="O379" s="19">
        <f t="shared" si="32"/>
        <v>43774.25</v>
      </c>
      <c r="P379">
        <v>1572933600</v>
      </c>
      <c r="Q379" t="b">
        <v>0</v>
      </c>
      <c r="R379" t="b">
        <v>0</v>
      </c>
      <c r="S379" t="s">
        <v>33</v>
      </c>
      <c r="T379" t="str">
        <f t="shared" si="33"/>
        <v>theater</v>
      </c>
      <c r="U379" t="str">
        <f t="shared" si="34"/>
        <v>plays</v>
      </c>
    </row>
    <row r="380" spans="1:21" x14ac:dyDescent="0.35">
      <c r="A380">
        <v>378</v>
      </c>
      <c r="B380" s="4" t="s">
        <v>808</v>
      </c>
      <c r="C380" s="3" t="s">
        <v>809</v>
      </c>
      <c r="D380" s="11">
        <v>178200</v>
      </c>
      <c r="E380" s="11">
        <v>24882</v>
      </c>
      <c r="F380" s="9">
        <f t="shared" si="30"/>
        <v>13.962962962962964</v>
      </c>
      <c r="G380" s="6" t="s">
        <v>14</v>
      </c>
      <c r="H380">
        <v>355</v>
      </c>
      <c r="I380" s="11">
        <f t="shared" si="35"/>
        <v>70.090140845070422</v>
      </c>
      <c r="J380" t="s">
        <v>21</v>
      </c>
      <c r="K380" t="s">
        <v>22</v>
      </c>
      <c r="L380" s="19">
        <f t="shared" si="31"/>
        <v>43241.208333333328</v>
      </c>
      <c r="M380" s="16">
        <f>(((N380/60)/60)/24)+DATE(1970,1,1)</f>
        <v>43241.208333333328</v>
      </c>
      <c r="N380">
        <v>1526878800</v>
      </c>
      <c r="O380" s="19">
        <f t="shared" si="32"/>
        <v>43279.208333333328</v>
      </c>
      <c r="P380">
        <v>1530162000</v>
      </c>
      <c r="Q380" t="b">
        <v>0</v>
      </c>
      <c r="R380" t="b">
        <v>0</v>
      </c>
      <c r="S380" t="s">
        <v>42</v>
      </c>
      <c r="T380" t="str">
        <f t="shared" si="33"/>
        <v>film &amp; video</v>
      </c>
      <c r="U380" t="str">
        <f t="shared" si="34"/>
        <v>documentary</v>
      </c>
    </row>
    <row r="381" spans="1:21" x14ac:dyDescent="0.35">
      <c r="A381">
        <v>379</v>
      </c>
      <c r="B381" s="4" t="s">
        <v>810</v>
      </c>
      <c r="C381" s="3" t="s">
        <v>811</v>
      </c>
      <c r="D381" s="11">
        <v>7200</v>
      </c>
      <c r="E381" s="11">
        <v>2912</v>
      </c>
      <c r="F381" s="9">
        <f t="shared" si="30"/>
        <v>40.444444444444443</v>
      </c>
      <c r="G381" s="6" t="s">
        <v>14</v>
      </c>
      <c r="H381">
        <v>44</v>
      </c>
      <c r="I381" s="11">
        <f t="shared" si="35"/>
        <v>66.181818181818187</v>
      </c>
      <c r="J381" t="s">
        <v>40</v>
      </c>
      <c r="K381" t="s">
        <v>41</v>
      </c>
      <c r="L381" s="19">
        <f t="shared" si="31"/>
        <v>40843.208333333336</v>
      </c>
      <c r="M381" s="16">
        <f>(((N381/60)/60)/24)+DATE(1970,1,1)</f>
        <v>40843.208333333336</v>
      </c>
      <c r="N381">
        <v>1319691600</v>
      </c>
      <c r="O381" s="19">
        <f t="shared" si="32"/>
        <v>40857.25</v>
      </c>
      <c r="P381">
        <v>1320904800</v>
      </c>
      <c r="Q381" t="b">
        <v>0</v>
      </c>
      <c r="R381" t="b">
        <v>0</v>
      </c>
      <c r="S381" t="s">
        <v>33</v>
      </c>
      <c r="T381" t="str">
        <f t="shared" si="33"/>
        <v>theater</v>
      </c>
      <c r="U381" t="str">
        <f t="shared" si="34"/>
        <v>plays</v>
      </c>
    </row>
    <row r="382" spans="1:21" ht="31" x14ac:dyDescent="0.35">
      <c r="A382">
        <v>380</v>
      </c>
      <c r="B382" s="4" t="s">
        <v>812</v>
      </c>
      <c r="C382" s="3" t="s">
        <v>813</v>
      </c>
      <c r="D382" s="11">
        <v>2500</v>
      </c>
      <c r="E382" s="11">
        <v>4008</v>
      </c>
      <c r="F382" s="9">
        <f t="shared" si="30"/>
        <v>160.32</v>
      </c>
      <c r="G382" s="6" t="s">
        <v>20</v>
      </c>
      <c r="H382">
        <v>84</v>
      </c>
      <c r="I382" s="11">
        <f t="shared" si="35"/>
        <v>47.714285714285715</v>
      </c>
      <c r="J382" t="s">
        <v>21</v>
      </c>
      <c r="K382" t="s">
        <v>22</v>
      </c>
      <c r="L382" s="19">
        <f t="shared" si="31"/>
        <v>41448.208333333336</v>
      </c>
      <c r="M382" s="16">
        <f>(((N382/60)/60)/24)+DATE(1970,1,1)</f>
        <v>41448.208333333336</v>
      </c>
      <c r="N382">
        <v>1371963600</v>
      </c>
      <c r="O382" s="19">
        <f t="shared" si="32"/>
        <v>41453.208333333336</v>
      </c>
      <c r="P382">
        <v>1372395600</v>
      </c>
      <c r="Q382" t="b">
        <v>0</v>
      </c>
      <c r="R382" t="b">
        <v>0</v>
      </c>
      <c r="S382" t="s">
        <v>33</v>
      </c>
      <c r="T382" t="str">
        <f t="shared" si="33"/>
        <v>theater</v>
      </c>
      <c r="U382" t="str">
        <f t="shared" si="34"/>
        <v>plays</v>
      </c>
    </row>
    <row r="383" spans="1:21" x14ac:dyDescent="0.35">
      <c r="A383">
        <v>381</v>
      </c>
      <c r="B383" s="4" t="s">
        <v>814</v>
      </c>
      <c r="C383" s="3" t="s">
        <v>815</v>
      </c>
      <c r="D383" s="11">
        <v>5300</v>
      </c>
      <c r="E383" s="11">
        <v>9749</v>
      </c>
      <c r="F383" s="9">
        <f t="shared" si="30"/>
        <v>183.9433962264151</v>
      </c>
      <c r="G383" s="6" t="s">
        <v>20</v>
      </c>
      <c r="H383">
        <v>155</v>
      </c>
      <c r="I383" s="11">
        <f t="shared" si="35"/>
        <v>62.896774193548389</v>
      </c>
      <c r="J383" t="s">
        <v>21</v>
      </c>
      <c r="K383" t="s">
        <v>22</v>
      </c>
      <c r="L383" s="19">
        <f t="shared" si="31"/>
        <v>42163.208333333328</v>
      </c>
      <c r="M383" s="16">
        <f>(((N383/60)/60)/24)+DATE(1970,1,1)</f>
        <v>42163.208333333328</v>
      </c>
      <c r="N383">
        <v>1433739600</v>
      </c>
      <c r="O383" s="19">
        <f t="shared" si="32"/>
        <v>42209.208333333328</v>
      </c>
      <c r="P383">
        <v>1437714000</v>
      </c>
      <c r="Q383" t="b">
        <v>0</v>
      </c>
      <c r="R383" t="b">
        <v>0</v>
      </c>
      <c r="S383" t="s">
        <v>33</v>
      </c>
      <c r="T383" t="str">
        <f t="shared" si="33"/>
        <v>theater</v>
      </c>
      <c r="U383" t="str">
        <f t="shared" si="34"/>
        <v>plays</v>
      </c>
    </row>
    <row r="384" spans="1:21" ht="31" x14ac:dyDescent="0.35">
      <c r="A384">
        <v>382</v>
      </c>
      <c r="B384" s="4" t="s">
        <v>816</v>
      </c>
      <c r="C384" s="3" t="s">
        <v>817</v>
      </c>
      <c r="D384" s="11">
        <v>9100</v>
      </c>
      <c r="E384" s="11">
        <v>5803</v>
      </c>
      <c r="F384" s="9">
        <f t="shared" si="30"/>
        <v>63.769230769230766</v>
      </c>
      <c r="G384" s="6" t="s">
        <v>14</v>
      </c>
      <c r="H384">
        <v>67</v>
      </c>
      <c r="I384" s="11">
        <f t="shared" si="35"/>
        <v>86.611940298507463</v>
      </c>
      <c r="J384" t="s">
        <v>21</v>
      </c>
      <c r="K384" t="s">
        <v>22</v>
      </c>
      <c r="L384" s="19">
        <f t="shared" si="31"/>
        <v>43024.208333333328</v>
      </c>
      <c r="M384" s="16">
        <f>(((N384/60)/60)/24)+DATE(1970,1,1)</f>
        <v>43024.208333333328</v>
      </c>
      <c r="N384">
        <v>1508130000</v>
      </c>
      <c r="O384" s="19">
        <f t="shared" si="32"/>
        <v>43043.208333333328</v>
      </c>
      <c r="P384">
        <v>1509771600</v>
      </c>
      <c r="Q384" t="b">
        <v>0</v>
      </c>
      <c r="R384" t="b">
        <v>0</v>
      </c>
      <c r="S384" t="s">
        <v>122</v>
      </c>
      <c r="T384" t="str">
        <f t="shared" si="33"/>
        <v>photography</v>
      </c>
      <c r="U384" t="str">
        <f t="shared" si="34"/>
        <v>photography books</v>
      </c>
    </row>
    <row r="385" spans="1:21" x14ac:dyDescent="0.35">
      <c r="A385">
        <v>383</v>
      </c>
      <c r="B385" s="4" t="s">
        <v>818</v>
      </c>
      <c r="C385" s="3" t="s">
        <v>819</v>
      </c>
      <c r="D385" s="11">
        <v>6300</v>
      </c>
      <c r="E385" s="11">
        <v>14199</v>
      </c>
      <c r="F385" s="9">
        <f t="shared" si="30"/>
        <v>225.38095238095238</v>
      </c>
      <c r="G385" s="6" t="s">
        <v>20</v>
      </c>
      <c r="H385">
        <v>189</v>
      </c>
      <c r="I385" s="11">
        <f t="shared" si="35"/>
        <v>75.126984126984127</v>
      </c>
      <c r="J385" t="s">
        <v>21</v>
      </c>
      <c r="K385" t="s">
        <v>22</v>
      </c>
      <c r="L385" s="19">
        <f t="shared" si="31"/>
        <v>43509.25</v>
      </c>
      <c r="M385" s="16">
        <f>(((N385/60)/60)/24)+DATE(1970,1,1)</f>
        <v>43509.25</v>
      </c>
      <c r="N385">
        <v>1550037600</v>
      </c>
      <c r="O385" s="19">
        <f t="shared" si="32"/>
        <v>43515.25</v>
      </c>
      <c r="P385">
        <v>1550556000</v>
      </c>
      <c r="Q385" t="b">
        <v>0</v>
      </c>
      <c r="R385" t="b">
        <v>1</v>
      </c>
      <c r="S385" t="s">
        <v>17</v>
      </c>
      <c r="T385" t="str">
        <f t="shared" si="33"/>
        <v>food</v>
      </c>
      <c r="U385" t="str">
        <f t="shared" si="34"/>
        <v>food trucks</v>
      </c>
    </row>
    <row r="386" spans="1:21" x14ac:dyDescent="0.35">
      <c r="A386">
        <v>384</v>
      </c>
      <c r="B386" s="4" t="s">
        <v>820</v>
      </c>
      <c r="C386" s="3" t="s">
        <v>821</v>
      </c>
      <c r="D386" s="11">
        <v>114400</v>
      </c>
      <c r="E386" s="11">
        <v>196779</v>
      </c>
      <c r="F386" s="9">
        <f t="shared" si="30"/>
        <v>172.00961538461539</v>
      </c>
      <c r="G386" s="6" t="s">
        <v>20</v>
      </c>
      <c r="H386">
        <v>4799</v>
      </c>
      <c r="I386" s="11">
        <f t="shared" si="35"/>
        <v>41.004167534903104</v>
      </c>
      <c r="J386" t="s">
        <v>21</v>
      </c>
      <c r="K386" t="s">
        <v>22</v>
      </c>
      <c r="L386" s="19">
        <f t="shared" si="31"/>
        <v>42776.25</v>
      </c>
      <c r="M386" s="16">
        <f>(((N386/60)/60)/24)+DATE(1970,1,1)</f>
        <v>42776.25</v>
      </c>
      <c r="N386">
        <v>1486706400</v>
      </c>
      <c r="O386" s="19">
        <f t="shared" si="32"/>
        <v>42803.25</v>
      </c>
      <c r="P386">
        <v>1489039200</v>
      </c>
      <c r="Q386" t="b">
        <v>1</v>
      </c>
      <c r="R386" t="b">
        <v>1</v>
      </c>
      <c r="S386" t="s">
        <v>42</v>
      </c>
      <c r="T386" t="str">
        <f t="shared" si="33"/>
        <v>film &amp; video</v>
      </c>
      <c r="U386" t="str">
        <f t="shared" si="34"/>
        <v>documentary</v>
      </c>
    </row>
    <row r="387" spans="1:21" ht="31" x14ac:dyDescent="0.35">
      <c r="A387">
        <v>385</v>
      </c>
      <c r="B387" s="4" t="s">
        <v>822</v>
      </c>
      <c r="C387" s="3" t="s">
        <v>823</v>
      </c>
      <c r="D387" s="11">
        <v>38900</v>
      </c>
      <c r="E387" s="11">
        <v>56859</v>
      </c>
      <c r="F387" s="9">
        <f t="shared" ref="F387:F450" si="36">E387/D387*100</f>
        <v>146.16709511568124</v>
      </c>
      <c r="G387" s="6" t="s">
        <v>20</v>
      </c>
      <c r="H387">
        <v>1137</v>
      </c>
      <c r="I387" s="11">
        <f t="shared" si="35"/>
        <v>50.007915567282325</v>
      </c>
      <c r="J387" t="s">
        <v>21</v>
      </c>
      <c r="K387" t="s">
        <v>22</v>
      </c>
      <c r="L387" s="19">
        <f t="shared" ref="L387:L450" si="37">(((N387/60)/60)/24)+DATE(1970,1,1)</f>
        <v>43553.208333333328</v>
      </c>
      <c r="M387" s="16">
        <f>(((N387/60)/60)/24)+DATE(1970,1,1)</f>
        <v>43553.208333333328</v>
      </c>
      <c r="N387">
        <v>1553835600</v>
      </c>
      <c r="O387" s="19">
        <f t="shared" ref="O387:O450" si="38">(((P387/60)/60)/24)+DATE(1970,1,1)</f>
        <v>43585.208333333328</v>
      </c>
      <c r="P387">
        <v>1556600400</v>
      </c>
      <c r="Q387" t="b">
        <v>0</v>
      </c>
      <c r="R387" t="b">
        <v>0</v>
      </c>
      <c r="S387" t="s">
        <v>68</v>
      </c>
      <c r="T387" t="str">
        <f t="shared" ref="T387:T450" si="39">LEFT(S387,FIND("~",SUBSTITUTE(S387,"/","~",LEN(S387)-LEN(SUBSTITUTE(S387,"/",""))))-1)</f>
        <v>publishing</v>
      </c>
      <c r="U387" t="str">
        <f t="shared" ref="U387:U450" si="40">RIGHT(S387,LEN(S387)-FIND("/",S387))</f>
        <v>nonfiction</v>
      </c>
    </row>
    <row r="388" spans="1:21" ht="31" x14ac:dyDescent="0.35">
      <c r="A388">
        <v>386</v>
      </c>
      <c r="B388" s="4" t="s">
        <v>824</v>
      </c>
      <c r="C388" s="3" t="s">
        <v>825</v>
      </c>
      <c r="D388" s="11">
        <v>135500</v>
      </c>
      <c r="E388" s="11">
        <v>103554</v>
      </c>
      <c r="F388" s="9">
        <f t="shared" si="36"/>
        <v>76.42361623616236</v>
      </c>
      <c r="G388" s="6" t="s">
        <v>14</v>
      </c>
      <c r="H388">
        <v>1068</v>
      </c>
      <c r="I388" s="11">
        <f t="shared" ref="I388:I451" si="41">E388/H388</f>
        <v>96.960674157303373</v>
      </c>
      <c r="J388" t="s">
        <v>21</v>
      </c>
      <c r="K388" t="s">
        <v>22</v>
      </c>
      <c r="L388" s="19">
        <f t="shared" si="37"/>
        <v>40355.208333333336</v>
      </c>
      <c r="M388" s="16">
        <f>(((N388/60)/60)/24)+DATE(1970,1,1)</f>
        <v>40355.208333333336</v>
      </c>
      <c r="N388">
        <v>1277528400</v>
      </c>
      <c r="O388" s="19">
        <f t="shared" si="38"/>
        <v>40367.208333333336</v>
      </c>
      <c r="P388">
        <v>1278565200</v>
      </c>
      <c r="Q388" t="b">
        <v>0</v>
      </c>
      <c r="R388" t="b">
        <v>0</v>
      </c>
      <c r="S388" t="s">
        <v>33</v>
      </c>
      <c r="T388" t="str">
        <f t="shared" si="39"/>
        <v>theater</v>
      </c>
      <c r="U388" t="str">
        <f t="shared" si="40"/>
        <v>plays</v>
      </c>
    </row>
    <row r="389" spans="1:21" x14ac:dyDescent="0.35">
      <c r="A389">
        <v>387</v>
      </c>
      <c r="B389" s="4" t="s">
        <v>826</v>
      </c>
      <c r="C389" s="3" t="s">
        <v>827</v>
      </c>
      <c r="D389" s="11">
        <v>109000</v>
      </c>
      <c r="E389" s="11">
        <v>42795</v>
      </c>
      <c r="F389" s="9">
        <f t="shared" si="36"/>
        <v>39.261467889908261</v>
      </c>
      <c r="G389" s="6" t="s">
        <v>14</v>
      </c>
      <c r="H389">
        <v>424</v>
      </c>
      <c r="I389" s="11">
        <f t="shared" si="41"/>
        <v>100.93160377358491</v>
      </c>
      <c r="J389" t="s">
        <v>21</v>
      </c>
      <c r="K389" t="s">
        <v>22</v>
      </c>
      <c r="L389" s="19">
        <f t="shared" si="37"/>
        <v>41072.208333333336</v>
      </c>
      <c r="M389" s="16">
        <f>(((N389/60)/60)/24)+DATE(1970,1,1)</f>
        <v>41072.208333333336</v>
      </c>
      <c r="N389">
        <v>1339477200</v>
      </c>
      <c r="O389" s="19">
        <f t="shared" si="38"/>
        <v>41077.208333333336</v>
      </c>
      <c r="P389">
        <v>1339909200</v>
      </c>
      <c r="Q389" t="b">
        <v>0</v>
      </c>
      <c r="R389" t="b">
        <v>0</v>
      </c>
      <c r="S389" t="s">
        <v>65</v>
      </c>
      <c r="T389" t="str">
        <f t="shared" si="39"/>
        <v>technology</v>
      </c>
      <c r="U389" t="str">
        <f t="shared" si="40"/>
        <v>wearables</v>
      </c>
    </row>
    <row r="390" spans="1:21" x14ac:dyDescent="0.35">
      <c r="A390">
        <v>388</v>
      </c>
      <c r="B390" s="4" t="s">
        <v>828</v>
      </c>
      <c r="C390" s="3" t="s">
        <v>829</v>
      </c>
      <c r="D390" s="11">
        <v>114800</v>
      </c>
      <c r="E390" s="11">
        <v>12938</v>
      </c>
      <c r="F390" s="9">
        <f t="shared" si="36"/>
        <v>11.270034843205574</v>
      </c>
      <c r="G390" s="6" t="s">
        <v>74</v>
      </c>
      <c r="H390">
        <v>145</v>
      </c>
      <c r="I390" s="11">
        <f t="shared" si="41"/>
        <v>89.227586206896547</v>
      </c>
      <c r="J390" t="s">
        <v>98</v>
      </c>
      <c r="K390" t="s">
        <v>99</v>
      </c>
      <c r="L390" s="19">
        <f t="shared" si="37"/>
        <v>40912.25</v>
      </c>
      <c r="M390" s="16">
        <f>(((N390/60)/60)/24)+DATE(1970,1,1)</f>
        <v>40912.25</v>
      </c>
      <c r="N390">
        <v>1325656800</v>
      </c>
      <c r="O390" s="19">
        <f t="shared" si="38"/>
        <v>40914.25</v>
      </c>
      <c r="P390">
        <v>1325829600</v>
      </c>
      <c r="Q390" t="b">
        <v>0</v>
      </c>
      <c r="R390" t="b">
        <v>0</v>
      </c>
      <c r="S390" t="s">
        <v>60</v>
      </c>
      <c r="T390" t="str">
        <f t="shared" si="39"/>
        <v>music</v>
      </c>
      <c r="U390" t="str">
        <f t="shared" si="40"/>
        <v>indie rock</v>
      </c>
    </row>
    <row r="391" spans="1:21" x14ac:dyDescent="0.35">
      <c r="A391">
        <v>389</v>
      </c>
      <c r="B391" s="4" t="s">
        <v>830</v>
      </c>
      <c r="C391" s="3" t="s">
        <v>831</v>
      </c>
      <c r="D391" s="11">
        <v>83000</v>
      </c>
      <c r="E391" s="11">
        <v>101352</v>
      </c>
      <c r="F391" s="9">
        <f t="shared" si="36"/>
        <v>122.11084337349398</v>
      </c>
      <c r="G391" s="6" t="s">
        <v>20</v>
      </c>
      <c r="H391">
        <v>1152</v>
      </c>
      <c r="I391" s="11">
        <f t="shared" si="41"/>
        <v>87.979166666666671</v>
      </c>
      <c r="J391" t="s">
        <v>21</v>
      </c>
      <c r="K391" t="s">
        <v>22</v>
      </c>
      <c r="L391" s="19">
        <f t="shared" si="37"/>
        <v>40479.208333333336</v>
      </c>
      <c r="M391" s="16">
        <f>(((N391/60)/60)/24)+DATE(1970,1,1)</f>
        <v>40479.208333333336</v>
      </c>
      <c r="N391">
        <v>1288242000</v>
      </c>
      <c r="O391" s="19">
        <f t="shared" si="38"/>
        <v>40506.25</v>
      </c>
      <c r="P391">
        <v>1290578400</v>
      </c>
      <c r="Q391" t="b">
        <v>0</v>
      </c>
      <c r="R391" t="b">
        <v>0</v>
      </c>
      <c r="S391" t="s">
        <v>33</v>
      </c>
      <c r="T391" t="str">
        <f t="shared" si="39"/>
        <v>theater</v>
      </c>
      <c r="U391" t="str">
        <f t="shared" si="40"/>
        <v>plays</v>
      </c>
    </row>
    <row r="392" spans="1:21" x14ac:dyDescent="0.35">
      <c r="A392">
        <v>390</v>
      </c>
      <c r="B392" s="4" t="s">
        <v>832</v>
      </c>
      <c r="C392" s="3" t="s">
        <v>833</v>
      </c>
      <c r="D392" s="11">
        <v>2400</v>
      </c>
      <c r="E392" s="11">
        <v>4477</v>
      </c>
      <c r="F392" s="9">
        <f t="shared" si="36"/>
        <v>186.54166666666669</v>
      </c>
      <c r="G392" s="6" t="s">
        <v>20</v>
      </c>
      <c r="H392">
        <v>50</v>
      </c>
      <c r="I392" s="11">
        <f t="shared" si="41"/>
        <v>89.54</v>
      </c>
      <c r="J392" t="s">
        <v>21</v>
      </c>
      <c r="K392" t="s">
        <v>22</v>
      </c>
      <c r="L392" s="19">
        <f t="shared" si="37"/>
        <v>41530.208333333336</v>
      </c>
      <c r="M392" s="16">
        <f>(((N392/60)/60)/24)+DATE(1970,1,1)</f>
        <v>41530.208333333336</v>
      </c>
      <c r="N392">
        <v>1379048400</v>
      </c>
      <c r="O392" s="19">
        <f t="shared" si="38"/>
        <v>41545.208333333336</v>
      </c>
      <c r="P392">
        <v>1380344400</v>
      </c>
      <c r="Q392" t="b">
        <v>0</v>
      </c>
      <c r="R392" t="b">
        <v>0</v>
      </c>
      <c r="S392" t="s">
        <v>122</v>
      </c>
      <c r="T392" t="str">
        <f t="shared" si="39"/>
        <v>photography</v>
      </c>
      <c r="U392" t="str">
        <f t="shared" si="40"/>
        <v>photography books</v>
      </c>
    </row>
    <row r="393" spans="1:21" x14ac:dyDescent="0.35">
      <c r="A393">
        <v>391</v>
      </c>
      <c r="B393" s="4" t="s">
        <v>834</v>
      </c>
      <c r="C393" s="3" t="s">
        <v>835</v>
      </c>
      <c r="D393" s="11">
        <v>60400</v>
      </c>
      <c r="E393" s="11">
        <v>4393</v>
      </c>
      <c r="F393" s="9">
        <f t="shared" si="36"/>
        <v>7.2731788079470201</v>
      </c>
      <c r="G393" s="6" t="s">
        <v>14</v>
      </c>
      <c r="H393">
        <v>151</v>
      </c>
      <c r="I393" s="11">
        <f t="shared" si="41"/>
        <v>29.09271523178808</v>
      </c>
      <c r="J393" t="s">
        <v>21</v>
      </c>
      <c r="K393" t="s">
        <v>22</v>
      </c>
      <c r="L393" s="19">
        <f t="shared" si="37"/>
        <v>41653.25</v>
      </c>
      <c r="M393" s="16">
        <f>(((N393/60)/60)/24)+DATE(1970,1,1)</f>
        <v>41653.25</v>
      </c>
      <c r="N393">
        <v>1389679200</v>
      </c>
      <c r="O393" s="19">
        <f t="shared" si="38"/>
        <v>41655.25</v>
      </c>
      <c r="P393">
        <v>1389852000</v>
      </c>
      <c r="Q393" t="b">
        <v>0</v>
      </c>
      <c r="R393" t="b">
        <v>0</v>
      </c>
      <c r="S393" t="s">
        <v>68</v>
      </c>
      <c r="T393" t="str">
        <f t="shared" si="39"/>
        <v>publishing</v>
      </c>
      <c r="U393" t="str">
        <f t="shared" si="40"/>
        <v>nonfiction</v>
      </c>
    </row>
    <row r="394" spans="1:21" ht="31" x14ac:dyDescent="0.35">
      <c r="A394">
        <v>392</v>
      </c>
      <c r="B394" s="4" t="s">
        <v>836</v>
      </c>
      <c r="C394" s="3" t="s">
        <v>837</v>
      </c>
      <c r="D394" s="11">
        <v>102900</v>
      </c>
      <c r="E394" s="11">
        <v>67546</v>
      </c>
      <c r="F394" s="9">
        <f t="shared" si="36"/>
        <v>65.642371234207957</v>
      </c>
      <c r="G394" s="6" t="s">
        <v>14</v>
      </c>
      <c r="H394">
        <v>1608</v>
      </c>
      <c r="I394" s="11">
        <f t="shared" si="41"/>
        <v>42.006218905472636</v>
      </c>
      <c r="J394" t="s">
        <v>21</v>
      </c>
      <c r="K394" t="s">
        <v>22</v>
      </c>
      <c r="L394" s="19">
        <f t="shared" si="37"/>
        <v>40549.25</v>
      </c>
      <c r="M394" s="16">
        <f>(((N394/60)/60)/24)+DATE(1970,1,1)</f>
        <v>40549.25</v>
      </c>
      <c r="N394">
        <v>1294293600</v>
      </c>
      <c r="O394" s="19">
        <f t="shared" si="38"/>
        <v>40551.25</v>
      </c>
      <c r="P394">
        <v>1294466400</v>
      </c>
      <c r="Q394" t="b">
        <v>0</v>
      </c>
      <c r="R394" t="b">
        <v>0</v>
      </c>
      <c r="S394" t="s">
        <v>65</v>
      </c>
      <c r="T394" t="str">
        <f t="shared" si="39"/>
        <v>technology</v>
      </c>
      <c r="U394" t="str">
        <f t="shared" si="40"/>
        <v>wearables</v>
      </c>
    </row>
    <row r="395" spans="1:21" x14ac:dyDescent="0.35">
      <c r="A395">
        <v>393</v>
      </c>
      <c r="B395" s="4" t="s">
        <v>838</v>
      </c>
      <c r="C395" s="3" t="s">
        <v>839</v>
      </c>
      <c r="D395" s="11">
        <v>62800</v>
      </c>
      <c r="E395" s="11">
        <v>143788</v>
      </c>
      <c r="F395" s="9">
        <f t="shared" si="36"/>
        <v>228.96178343949046</v>
      </c>
      <c r="G395" s="6" t="s">
        <v>20</v>
      </c>
      <c r="H395">
        <v>3059</v>
      </c>
      <c r="I395" s="11">
        <f t="shared" si="41"/>
        <v>47.004903563255965</v>
      </c>
      <c r="J395" t="s">
        <v>15</v>
      </c>
      <c r="K395" t="s">
        <v>16</v>
      </c>
      <c r="L395" s="19">
        <f t="shared" si="37"/>
        <v>42933.208333333328</v>
      </c>
      <c r="M395" s="16">
        <f>(((N395/60)/60)/24)+DATE(1970,1,1)</f>
        <v>42933.208333333328</v>
      </c>
      <c r="N395">
        <v>1500267600</v>
      </c>
      <c r="O395" s="19">
        <f t="shared" si="38"/>
        <v>42934.208333333328</v>
      </c>
      <c r="P395">
        <v>1500354000</v>
      </c>
      <c r="Q395" t="b">
        <v>0</v>
      </c>
      <c r="R395" t="b">
        <v>0</v>
      </c>
      <c r="S395" t="s">
        <v>159</v>
      </c>
      <c r="T395" t="str">
        <f t="shared" si="39"/>
        <v>music</v>
      </c>
      <c r="U395" t="str">
        <f t="shared" si="40"/>
        <v>jazz</v>
      </c>
    </row>
    <row r="396" spans="1:21" x14ac:dyDescent="0.35">
      <c r="A396">
        <v>394</v>
      </c>
      <c r="B396" s="4" t="s">
        <v>840</v>
      </c>
      <c r="C396" s="3" t="s">
        <v>841</v>
      </c>
      <c r="D396" s="11">
        <v>800</v>
      </c>
      <c r="E396" s="11">
        <v>3755</v>
      </c>
      <c r="F396" s="9">
        <f t="shared" si="36"/>
        <v>469.37499999999994</v>
      </c>
      <c r="G396" s="6" t="s">
        <v>20</v>
      </c>
      <c r="H396">
        <v>34</v>
      </c>
      <c r="I396" s="11">
        <f t="shared" si="41"/>
        <v>110.44117647058823</v>
      </c>
      <c r="J396" t="s">
        <v>21</v>
      </c>
      <c r="K396" t="s">
        <v>22</v>
      </c>
      <c r="L396" s="19">
        <f t="shared" si="37"/>
        <v>41484.208333333336</v>
      </c>
      <c r="M396" s="16">
        <f>(((N396/60)/60)/24)+DATE(1970,1,1)</f>
        <v>41484.208333333336</v>
      </c>
      <c r="N396">
        <v>1375074000</v>
      </c>
      <c r="O396" s="19">
        <f t="shared" si="38"/>
        <v>41494.208333333336</v>
      </c>
      <c r="P396">
        <v>1375938000</v>
      </c>
      <c r="Q396" t="b">
        <v>0</v>
      </c>
      <c r="R396" t="b">
        <v>1</v>
      </c>
      <c r="S396" t="s">
        <v>42</v>
      </c>
      <c r="T396" t="str">
        <f t="shared" si="39"/>
        <v>film &amp; video</v>
      </c>
      <c r="U396" t="str">
        <f t="shared" si="40"/>
        <v>documentary</v>
      </c>
    </row>
    <row r="397" spans="1:21" ht="31" x14ac:dyDescent="0.35">
      <c r="A397">
        <v>395</v>
      </c>
      <c r="B397" s="4" t="s">
        <v>295</v>
      </c>
      <c r="C397" s="3" t="s">
        <v>842</v>
      </c>
      <c r="D397" s="11">
        <v>7100</v>
      </c>
      <c r="E397" s="11">
        <v>9238</v>
      </c>
      <c r="F397" s="9">
        <f t="shared" si="36"/>
        <v>130.11267605633802</v>
      </c>
      <c r="G397" s="6" t="s">
        <v>20</v>
      </c>
      <c r="H397">
        <v>220</v>
      </c>
      <c r="I397" s="11">
        <f t="shared" si="41"/>
        <v>41.990909090909092</v>
      </c>
      <c r="J397" t="s">
        <v>21</v>
      </c>
      <c r="K397" t="s">
        <v>22</v>
      </c>
      <c r="L397" s="19">
        <f t="shared" si="37"/>
        <v>40885.25</v>
      </c>
      <c r="M397" s="16">
        <f>(((N397/60)/60)/24)+DATE(1970,1,1)</f>
        <v>40885.25</v>
      </c>
      <c r="N397">
        <v>1323324000</v>
      </c>
      <c r="O397" s="19">
        <f t="shared" si="38"/>
        <v>40886.25</v>
      </c>
      <c r="P397">
        <v>1323410400</v>
      </c>
      <c r="Q397" t="b">
        <v>1</v>
      </c>
      <c r="R397" t="b">
        <v>0</v>
      </c>
      <c r="S397" t="s">
        <v>33</v>
      </c>
      <c r="T397" t="str">
        <f t="shared" si="39"/>
        <v>theater</v>
      </c>
      <c r="U397" t="str">
        <f t="shared" si="40"/>
        <v>plays</v>
      </c>
    </row>
    <row r="398" spans="1:21" x14ac:dyDescent="0.35">
      <c r="A398">
        <v>396</v>
      </c>
      <c r="B398" s="4" t="s">
        <v>843</v>
      </c>
      <c r="C398" s="3" t="s">
        <v>844</v>
      </c>
      <c r="D398" s="11">
        <v>46100</v>
      </c>
      <c r="E398" s="11">
        <v>77012</v>
      </c>
      <c r="F398" s="9">
        <f t="shared" si="36"/>
        <v>167.05422993492408</v>
      </c>
      <c r="G398" s="6" t="s">
        <v>20</v>
      </c>
      <c r="H398">
        <v>1604</v>
      </c>
      <c r="I398" s="11">
        <f t="shared" si="41"/>
        <v>48.012468827930178</v>
      </c>
      <c r="J398" t="s">
        <v>26</v>
      </c>
      <c r="K398" t="s">
        <v>27</v>
      </c>
      <c r="L398" s="19">
        <f t="shared" si="37"/>
        <v>43378.208333333328</v>
      </c>
      <c r="M398" s="16">
        <f>(((N398/60)/60)/24)+DATE(1970,1,1)</f>
        <v>43378.208333333328</v>
      </c>
      <c r="N398">
        <v>1538715600</v>
      </c>
      <c r="O398" s="19">
        <f t="shared" si="38"/>
        <v>43386.208333333328</v>
      </c>
      <c r="P398">
        <v>1539406800</v>
      </c>
      <c r="Q398" t="b">
        <v>0</v>
      </c>
      <c r="R398" t="b">
        <v>0</v>
      </c>
      <c r="S398" t="s">
        <v>53</v>
      </c>
      <c r="T398" t="str">
        <f t="shared" si="39"/>
        <v>film &amp; video</v>
      </c>
      <c r="U398" t="str">
        <f t="shared" si="40"/>
        <v>drama</v>
      </c>
    </row>
    <row r="399" spans="1:21" x14ac:dyDescent="0.35">
      <c r="A399">
        <v>397</v>
      </c>
      <c r="B399" s="4" t="s">
        <v>845</v>
      </c>
      <c r="C399" s="3" t="s">
        <v>846</v>
      </c>
      <c r="D399" s="11">
        <v>8100</v>
      </c>
      <c r="E399" s="11">
        <v>14083</v>
      </c>
      <c r="F399" s="9">
        <f t="shared" si="36"/>
        <v>173.8641975308642</v>
      </c>
      <c r="G399" s="6" t="s">
        <v>20</v>
      </c>
      <c r="H399">
        <v>454</v>
      </c>
      <c r="I399" s="11">
        <f t="shared" si="41"/>
        <v>31.019823788546255</v>
      </c>
      <c r="J399" t="s">
        <v>21</v>
      </c>
      <c r="K399" t="s">
        <v>22</v>
      </c>
      <c r="L399" s="19">
        <f t="shared" si="37"/>
        <v>41417.208333333336</v>
      </c>
      <c r="M399" s="16">
        <f>(((N399/60)/60)/24)+DATE(1970,1,1)</f>
        <v>41417.208333333336</v>
      </c>
      <c r="N399">
        <v>1369285200</v>
      </c>
      <c r="O399" s="19">
        <f t="shared" si="38"/>
        <v>41423.208333333336</v>
      </c>
      <c r="P399">
        <v>1369803600</v>
      </c>
      <c r="Q399" t="b">
        <v>0</v>
      </c>
      <c r="R399" t="b">
        <v>0</v>
      </c>
      <c r="S399" t="s">
        <v>23</v>
      </c>
      <c r="T399" t="str">
        <f t="shared" si="39"/>
        <v>music</v>
      </c>
      <c r="U399" t="str">
        <f t="shared" si="40"/>
        <v>rock</v>
      </c>
    </row>
    <row r="400" spans="1:21" ht="31" x14ac:dyDescent="0.35">
      <c r="A400">
        <v>398</v>
      </c>
      <c r="B400" s="4" t="s">
        <v>847</v>
      </c>
      <c r="C400" s="3" t="s">
        <v>848</v>
      </c>
      <c r="D400" s="11">
        <v>1700</v>
      </c>
      <c r="E400" s="11">
        <v>12202</v>
      </c>
      <c r="F400" s="9">
        <f t="shared" si="36"/>
        <v>717.76470588235293</v>
      </c>
      <c r="G400" s="6" t="s">
        <v>20</v>
      </c>
      <c r="H400">
        <v>123</v>
      </c>
      <c r="I400" s="11">
        <f t="shared" si="41"/>
        <v>99.203252032520325</v>
      </c>
      <c r="J400" t="s">
        <v>107</v>
      </c>
      <c r="K400" t="s">
        <v>108</v>
      </c>
      <c r="L400" s="19">
        <f t="shared" si="37"/>
        <v>43228.208333333328</v>
      </c>
      <c r="M400" s="16">
        <f>(((N400/60)/60)/24)+DATE(1970,1,1)</f>
        <v>43228.208333333328</v>
      </c>
      <c r="N400">
        <v>1525755600</v>
      </c>
      <c r="O400" s="19">
        <f t="shared" si="38"/>
        <v>43230.208333333328</v>
      </c>
      <c r="P400">
        <v>1525928400</v>
      </c>
      <c r="Q400" t="b">
        <v>0</v>
      </c>
      <c r="R400" t="b">
        <v>1</v>
      </c>
      <c r="S400" t="s">
        <v>71</v>
      </c>
      <c r="T400" t="str">
        <f t="shared" si="39"/>
        <v>film &amp; video</v>
      </c>
      <c r="U400" t="str">
        <f t="shared" si="40"/>
        <v>animation</v>
      </c>
    </row>
    <row r="401" spans="1:21" x14ac:dyDescent="0.35">
      <c r="A401">
        <v>399</v>
      </c>
      <c r="B401" s="4" t="s">
        <v>849</v>
      </c>
      <c r="C401" s="3" t="s">
        <v>850</v>
      </c>
      <c r="D401" s="11">
        <v>97300</v>
      </c>
      <c r="E401" s="11">
        <v>62127</v>
      </c>
      <c r="F401" s="9">
        <f t="shared" si="36"/>
        <v>63.850976361767728</v>
      </c>
      <c r="G401" s="6" t="s">
        <v>14</v>
      </c>
      <c r="H401">
        <v>941</v>
      </c>
      <c r="I401" s="11">
        <f t="shared" si="41"/>
        <v>66.022316684378325</v>
      </c>
      <c r="J401" t="s">
        <v>21</v>
      </c>
      <c r="K401" t="s">
        <v>22</v>
      </c>
      <c r="L401" s="19">
        <f t="shared" si="37"/>
        <v>40576.25</v>
      </c>
      <c r="M401" s="16">
        <f>(((N401/60)/60)/24)+DATE(1970,1,1)</f>
        <v>40576.25</v>
      </c>
      <c r="N401">
        <v>1296626400</v>
      </c>
      <c r="O401" s="19">
        <f t="shared" si="38"/>
        <v>40583.25</v>
      </c>
      <c r="P401">
        <v>1297231200</v>
      </c>
      <c r="Q401" t="b">
        <v>0</v>
      </c>
      <c r="R401" t="b">
        <v>0</v>
      </c>
      <c r="S401" t="s">
        <v>60</v>
      </c>
      <c r="T401" t="str">
        <f t="shared" si="39"/>
        <v>music</v>
      </c>
      <c r="U401" t="str">
        <f t="shared" si="40"/>
        <v>indie rock</v>
      </c>
    </row>
    <row r="402" spans="1:21" ht="31" x14ac:dyDescent="0.35">
      <c r="A402">
        <v>400</v>
      </c>
      <c r="B402" s="4" t="s">
        <v>851</v>
      </c>
      <c r="C402" s="3" t="s">
        <v>852</v>
      </c>
      <c r="D402" s="11">
        <v>100</v>
      </c>
      <c r="E402" s="11">
        <v>2</v>
      </c>
      <c r="F402" s="9">
        <f t="shared" si="36"/>
        <v>2</v>
      </c>
      <c r="G402" s="6" t="s">
        <v>14</v>
      </c>
      <c r="H402">
        <v>1</v>
      </c>
      <c r="I402" s="11">
        <f t="shared" si="41"/>
        <v>2</v>
      </c>
      <c r="J402" t="s">
        <v>21</v>
      </c>
      <c r="K402" t="s">
        <v>22</v>
      </c>
      <c r="L402" s="19">
        <f t="shared" si="37"/>
        <v>41502.208333333336</v>
      </c>
      <c r="M402" s="16">
        <f>(((N402/60)/60)/24)+DATE(1970,1,1)</f>
        <v>41502.208333333336</v>
      </c>
      <c r="N402">
        <v>1376629200</v>
      </c>
      <c r="O402" s="19">
        <f t="shared" si="38"/>
        <v>41524.208333333336</v>
      </c>
      <c r="P402">
        <v>1378530000</v>
      </c>
      <c r="Q402" t="b">
        <v>0</v>
      </c>
      <c r="R402" t="b">
        <v>1</v>
      </c>
      <c r="S402" t="s">
        <v>122</v>
      </c>
      <c r="T402" t="str">
        <f t="shared" si="39"/>
        <v>photography</v>
      </c>
      <c r="U402" t="str">
        <f t="shared" si="40"/>
        <v>photography books</v>
      </c>
    </row>
    <row r="403" spans="1:21" x14ac:dyDescent="0.35">
      <c r="A403">
        <v>401</v>
      </c>
      <c r="B403" s="4" t="s">
        <v>853</v>
      </c>
      <c r="C403" s="3" t="s">
        <v>854</v>
      </c>
      <c r="D403" s="11">
        <v>900</v>
      </c>
      <c r="E403" s="11">
        <v>13772</v>
      </c>
      <c r="F403" s="9">
        <f t="shared" si="36"/>
        <v>1530.2222222222222</v>
      </c>
      <c r="G403" s="6" t="s">
        <v>20</v>
      </c>
      <c r="H403">
        <v>299</v>
      </c>
      <c r="I403" s="11">
        <f t="shared" si="41"/>
        <v>46.060200668896321</v>
      </c>
      <c r="J403" t="s">
        <v>21</v>
      </c>
      <c r="K403" t="s">
        <v>22</v>
      </c>
      <c r="L403" s="19">
        <f t="shared" si="37"/>
        <v>43765.208333333328</v>
      </c>
      <c r="M403" s="16">
        <f>(((N403/60)/60)/24)+DATE(1970,1,1)</f>
        <v>43765.208333333328</v>
      </c>
      <c r="N403">
        <v>1572152400</v>
      </c>
      <c r="O403" s="19">
        <f t="shared" si="38"/>
        <v>43765.208333333328</v>
      </c>
      <c r="P403">
        <v>1572152400</v>
      </c>
      <c r="Q403" t="b">
        <v>0</v>
      </c>
      <c r="R403" t="b">
        <v>0</v>
      </c>
      <c r="S403" t="s">
        <v>33</v>
      </c>
      <c r="T403" t="str">
        <f t="shared" si="39"/>
        <v>theater</v>
      </c>
      <c r="U403" t="str">
        <f t="shared" si="40"/>
        <v>plays</v>
      </c>
    </row>
    <row r="404" spans="1:21" x14ac:dyDescent="0.35">
      <c r="A404">
        <v>402</v>
      </c>
      <c r="B404" s="4" t="s">
        <v>855</v>
      </c>
      <c r="C404" s="3" t="s">
        <v>856</v>
      </c>
      <c r="D404" s="11">
        <v>7300</v>
      </c>
      <c r="E404" s="11">
        <v>2946</v>
      </c>
      <c r="F404" s="9">
        <f t="shared" si="36"/>
        <v>40.356164383561641</v>
      </c>
      <c r="G404" s="6" t="s">
        <v>14</v>
      </c>
      <c r="H404">
        <v>40</v>
      </c>
      <c r="I404" s="11">
        <f t="shared" si="41"/>
        <v>73.650000000000006</v>
      </c>
      <c r="J404" t="s">
        <v>21</v>
      </c>
      <c r="K404" t="s">
        <v>22</v>
      </c>
      <c r="L404" s="19">
        <f t="shared" si="37"/>
        <v>40914.25</v>
      </c>
      <c r="M404" s="16">
        <f>(((N404/60)/60)/24)+DATE(1970,1,1)</f>
        <v>40914.25</v>
      </c>
      <c r="N404">
        <v>1325829600</v>
      </c>
      <c r="O404" s="19">
        <f t="shared" si="38"/>
        <v>40961.25</v>
      </c>
      <c r="P404">
        <v>1329890400</v>
      </c>
      <c r="Q404" t="b">
        <v>0</v>
      </c>
      <c r="R404" t="b">
        <v>1</v>
      </c>
      <c r="S404" t="s">
        <v>100</v>
      </c>
      <c r="T404" t="str">
        <f t="shared" si="39"/>
        <v>film &amp; video</v>
      </c>
      <c r="U404" t="str">
        <f t="shared" si="40"/>
        <v>shorts</v>
      </c>
    </row>
    <row r="405" spans="1:21" x14ac:dyDescent="0.35">
      <c r="A405">
        <v>403</v>
      </c>
      <c r="B405" s="4" t="s">
        <v>857</v>
      </c>
      <c r="C405" s="3" t="s">
        <v>858</v>
      </c>
      <c r="D405" s="11">
        <v>195800</v>
      </c>
      <c r="E405" s="11">
        <v>168820</v>
      </c>
      <c r="F405" s="9">
        <f t="shared" si="36"/>
        <v>86.220633299284984</v>
      </c>
      <c r="G405" s="6" t="s">
        <v>14</v>
      </c>
      <c r="H405">
        <v>3015</v>
      </c>
      <c r="I405" s="11">
        <f t="shared" si="41"/>
        <v>55.99336650082919</v>
      </c>
      <c r="J405" t="s">
        <v>15</v>
      </c>
      <c r="K405" t="s">
        <v>16</v>
      </c>
      <c r="L405" s="19">
        <f t="shared" si="37"/>
        <v>40310.208333333336</v>
      </c>
      <c r="M405" s="16">
        <f>(((N405/60)/60)/24)+DATE(1970,1,1)</f>
        <v>40310.208333333336</v>
      </c>
      <c r="N405">
        <v>1273640400</v>
      </c>
      <c r="O405" s="19">
        <f t="shared" si="38"/>
        <v>40346.208333333336</v>
      </c>
      <c r="P405">
        <v>1276750800</v>
      </c>
      <c r="Q405" t="b">
        <v>0</v>
      </c>
      <c r="R405" t="b">
        <v>1</v>
      </c>
      <c r="S405" t="s">
        <v>33</v>
      </c>
      <c r="T405" t="str">
        <f t="shared" si="39"/>
        <v>theater</v>
      </c>
      <c r="U405" t="str">
        <f t="shared" si="40"/>
        <v>plays</v>
      </c>
    </row>
    <row r="406" spans="1:21" x14ac:dyDescent="0.35">
      <c r="A406">
        <v>404</v>
      </c>
      <c r="B406" s="4" t="s">
        <v>859</v>
      </c>
      <c r="C406" s="3" t="s">
        <v>860</v>
      </c>
      <c r="D406" s="11">
        <v>48900</v>
      </c>
      <c r="E406" s="11">
        <v>154321</v>
      </c>
      <c r="F406" s="9">
        <f t="shared" si="36"/>
        <v>315.58486707566465</v>
      </c>
      <c r="G406" s="6" t="s">
        <v>20</v>
      </c>
      <c r="H406">
        <v>2237</v>
      </c>
      <c r="I406" s="11">
        <f t="shared" si="41"/>
        <v>68.985695127402778</v>
      </c>
      <c r="J406" t="s">
        <v>21</v>
      </c>
      <c r="K406" t="s">
        <v>22</v>
      </c>
      <c r="L406" s="19">
        <f t="shared" si="37"/>
        <v>43053.25</v>
      </c>
      <c r="M406" s="16">
        <f>(((N406/60)/60)/24)+DATE(1970,1,1)</f>
        <v>43053.25</v>
      </c>
      <c r="N406">
        <v>1510639200</v>
      </c>
      <c r="O406" s="19">
        <f t="shared" si="38"/>
        <v>43056.25</v>
      </c>
      <c r="P406">
        <v>1510898400</v>
      </c>
      <c r="Q406" t="b">
        <v>0</v>
      </c>
      <c r="R406" t="b">
        <v>0</v>
      </c>
      <c r="S406" t="s">
        <v>33</v>
      </c>
      <c r="T406" t="str">
        <f t="shared" si="39"/>
        <v>theater</v>
      </c>
      <c r="U406" t="str">
        <f t="shared" si="40"/>
        <v>plays</v>
      </c>
    </row>
    <row r="407" spans="1:21" x14ac:dyDescent="0.35">
      <c r="A407">
        <v>405</v>
      </c>
      <c r="B407" s="4" t="s">
        <v>861</v>
      </c>
      <c r="C407" s="3" t="s">
        <v>862</v>
      </c>
      <c r="D407" s="11">
        <v>29600</v>
      </c>
      <c r="E407" s="11">
        <v>26527</v>
      </c>
      <c r="F407" s="9">
        <f t="shared" si="36"/>
        <v>89.618243243243242</v>
      </c>
      <c r="G407" s="6" t="s">
        <v>14</v>
      </c>
      <c r="H407">
        <v>435</v>
      </c>
      <c r="I407" s="11">
        <f t="shared" si="41"/>
        <v>60.981609195402299</v>
      </c>
      <c r="J407" t="s">
        <v>21</v>
      </c>
      <c r="K407" t="s">
        <v>22</v>
      </c>
      <c r="L407" s="19">
        <f t="shared" si="37"/>
        <v>43255.208333333328</v>
      </c>
      <c r="M407" s="16">
        <f>(((N407/60)/60)/24)+DATE(1970,1,1)</f>
        <v>43255.208333333328</v>
      </c>
      <c r="N407">
        <v>1528088400</v>
      </c>
      <c r="O407" s="19">
        <f t="shared" si="38"/>
        <v>43305.208333333328</v>
      </c>
      <c r="P407">
        <v>1532408400</v>
      </c>
      <c r="Q407" t="b">
        <v>0</v>
      </c>
      <c r="R407" t="b">
        <v>0</v>
      </c>
      <c r="S407" t="s">
        <v>33</v>
      </c>
      <c r="T407" t="str">
        <f t="shared" si="39"/>
        <v>theater</v>
      </c>
      <c r="U407" t="str">
        <f t="shared" si="40"/>
        <v>plays</v>
      </c>
    </row>
    <row r="408" spans="1:21" x14ac:dyDescent="0.35">
      <c r="A408">
        <v>406</v>
      </c>
      <c r="B408" s="4" t="s">
        <v>863</v>
      </c>
      <c r="C408" s="3" t="s">
        <v>864</v>
      </c>
      <c r="D408" s="11">
        <v>39300</v>
      </c>
      <c r="E408" s="11">
        <v>71583</v>
      </c>
      <c r="F408" s="9">
        <f t="shared" si="36"/>
        <v>182.14503816793894</v>
      </c>
      <c r="G408" s="6" t="s">
        <v>20</v>
      </c>
      <c r="H408">
        <v>645</v>
      </c>
      <c r="I408" s="11">
        <f t="shared" si="41"/>
        <v>110.98139534883721</v>
      </c>
      <c r="J408" t="s">
        <v>21</v>
      </c>
      <c r="K408" t="s">
        <v>22</v>
      </c>
      <c r="L408" s="19">
        <f t="shared" si="37"/>
        <v>41304.25</v>
      </c>
      <c r="M408" s="16">
        <f>(((N408/60)/60)/24)+DATE(1970,1,1)</f>
        <v>41304.25</v>
      </c>
      <c r="N408">
        <v>1359525600</v>
      </c>
      <c r="O408" s="19">
        <f t="shared" si="38"/>
        <v>41316.25</v>
      </c>
      <c r="P408">
        <v>1360562400</v>
      </c>
      <c r="Q408" t="b">
        <v>1</v>
      </c>
      <c r="R408" t="b">
        <v>0</v>
      </c>
      <c r="S408" t="s">
        <v>42</v>
      </c>
      <c r="T408" t="str">
        <f t="shared" si="39"/>
        <v>film &amp; video</v>
      </c>
      <c r="U408" t="str">
        <f t="shared" si="40"/>
        <v>documentary</v>
      </c>
    </row>
    <row r="409" spans="1:21" x14ac:dyDescent="0.35">
      <c r="A409">
        <v>407</v>
      </c>
      <c r="B409" s="4" t="s">
        <v>865</v>
      </c>
      <c r="C409" s="3" t="s">
        <v>866</v>
      </c>
      <c r="D409" s="11">
        <v>3400</v>
      </c>
      <c r="E409" s="11">
        <v>12100</v>
      </c>
      <c r="F409" s="9">
        <f t="shared" si="36"/>
        <v>355.88235294117646</v>
      </c>
      <c r="G409" s="6" t="s">
        <v>20</v>
      </c>
      <c r="H409">
        <v>484</v>
      </c>
      <c r="I409" s="11">
        <f t="shared" si="41"/>
        <v>25</v>
      </c>
      <c r="J409" t="s">
        <v>36</v>
      </c>
      <c r="K409" t="s">
        <v>37</v>
      </c>
      <c r="L409" s="19">
        <f t="shared" si="37"/>
        <v>43751.208333333328</v>
      </c>
      <c r="M409" s="16">
        <f>(((N409/60)/60)/24)+DATE(1970,1,1)</f>
        <v>43751.208333333328</v>
      </c>
      <c r="N409">
        <v>1570942800</v>
      </c>
      <c r="O409" s="19">
        <f t="shared" si="38"/>
        <v>43758.208333333328</v>
      </c>
      <c r="P409">
        <v>1571547600</v>
      </c>
      <c r="Q409" t="b">
        <v>0</v>
      </c>
      <c r="R409" t="b">
        <v>0</v>
      </c>
      <c r="S409" t="s">
        <v>33</v>
      </c>
      <c r="T409" t="str">
        <f t="shared" si="39"/>
        <v>theater</v>
      </c>
      <c r="U409" t="str">
        <f t="shared" si="40"/>
        <v>plays</v>
      </c>
    </row>
    <row r="410" spans="1:21" x14ac:dyDescent="0.35">
      <c r="A410">
        <v>408</v>
      </c>
      <c r="B410" s="4" t="s">
        <v>867</v>
      </c>
      <c r="C410" s="3" t="s">
        <v>868</v>
      </c>
      <c r="D410" s="11">
        <v>9200</v>
      </c>
      <c r="E410" s="11">
        <v>12129</v>
      </c>
      <c r="F410" s="9">
        <f t="shared" si="36"/>
        <v>131.83695652173913</v>
      </c>
      <c r="G410" s="6" t="s">
        <v>20</v>
      </c>
      <c r="H410">
        <v>154</v>
      </c>
      <c r="I410" s="11">
        <f t="shared" si="41"/>
        <v>78.759740259740255</v>
      </c>
      <c r="J410" t="s">
        <v>15</v>
      </c>
      <c r="K410" t="s">
        <v>16</v>
      </c>
      <c r="L410" s="19">
        <f t="shared" si="37"/>
        <v>42541.208333333328</v>
      </c>
      <c r="M410" s="16">
        <f>(((N410/60)/60)/24)+DATE(1970,1,1)</f>
        <v>42541.208333333328</v>
      </c>
      <c r="N410">
        <v>1466398800</v>
      </c>
      <c r="O410" s="19">
        <f t="shared" si="38"/>
        <v>42561.208333333328</v>
      </c>
      <c r="P410">
        <v>1468126800</v>
      </c>
      <c r="Q410" t="b">
        <v>0</v>
      </c>
      <c r="R410" t="b">
        <v>0</v>
      </c>
      <c r="S410" t="s">
        <v>42</v>
      </c>
      <c r="T410" t="str">
        <f t="shared" si="39"/>
        <v>film &amp; video</v>
      </c>
      <c r="U410" t="str">
        <f t="shared" si="40"/>
        <v>documentary</v>
      </c>
    </row>
    <row r="411" spans="1:21" x14ac:dyDescent="0.35">
      <c r="A411">
        <v>409</v>
      </c>
      <c r="B411" s="4" t="s">
        <v>243</v>
      </c>
      <c r="C411" s="3" t="s">
        <v>869</v>
      </c>
      <c r="D411" s="11">
        <v>135600</v>
      </c>
      <c r="E411" s="11">
        <v>62804</v>
      </c>
      <c r="F411" s="9">
        <f t="shared" si="36"/>
        <v>46.315634218289084</v>
      </c>
      <c r="G411" s="6" t="s">
        <v>14</v>
      </c>
      <c r="H411">
        <v>714</v>
      </c>
      <c r="I411" s="11">
        <f t="shared" si="41"/>
        <v>87.960784313725483</v>
      </c>
      <c r="J411" t="s">
        <v>21</v>
      </c>
      <c r="K411" t="s">
        <v>22</v>
      </c>
      <c r="L411" s="19">
        <f t="shared" si="37"/>
        <v>42843.208333333328</v>
      </c>
      <c r="M411" s="16">
        <f>(((N411/60)/60)/24)+DATE(1970,1,1)</f>
        <v>42843.208333333328</v>
      </c>
      <c r="N411">
        <v>1492491600</v>
      </c>
      <c r="O411" s="19">
        <f t="shared" si="38"/>
        <v>42847.208333333328</v>
      </c>
      <c r="P411">
        <v>1492837200</v>
      </c>
      <c r="Q411" t="b">
        <v>0</v>
      </c>
      <c r="R411" t="b">
        <v>0</v>
      </c>
      <c r="S411" t="s">
        <v>23</v>
      </c>
      <c r="T411" t="str">
        <f t="shared" si="39"/>
        <v>music</v>
      </c>
      <c r="U411" t="str">
        <f t="shared" si="40"/>
        <v>rock</v>
      </c>
    </row>
    <row r="412" spans="1:21" x14ac:dyDescent="0.35">
      <c r="A412">
        <v>410</v>
      </c>
      <c r="B412" s="4" t="s">
        <v>870</v>
      </c>
      <c r="C412" s="3" t="s">
        <v>871</v>
      </c>
      <c r="D412" s="11">
        <v>153700</v>
      </c>
      <c r="E412" s="11">
        <v>55536</v>
      </c>
      <c r="F412" s="9">
        <f t="shared" si="36"/>
        <v>36.132726089785294</v>
      </c>
      <c r="G412" s="6" t="s">
        <v>47</v>
      </c>
      <c r="H412">
        <v>1111</v>
      </c>
      <c r="I412" s="11">
        <f t="shared" si="41"/>
        <v>49.987398739873989</v>
      </c>
      <c r="J412" t="s">
        <v>21</v>
      </c>
      <c r="K412" t="s">
        <v>22</v>
      </c>
      <c r="L412" s="19">
        <f t="shared" si="37"/>
        <v>42122.208333333328</v>
      </c>
      <c r="M412" s="16">
        <f>(((N412/60)/60)/24)+DATE(1970,1,1)</f>
        <v>42122.208333333328</v>
      </c>
      <c r="N412">
        <v>1430197200</v>
      </c>
      <c r="O412" s="19">
        <f t="shared" si="38"/>
        <v>42122.208333333328</v>
      </c>
      <c r="P412">
        <v>1430197200</v>
      </c>
      <c r="Q412" t="b">
        <v>0</v>
      </c>
      <c r="R412" t="b">
        <v>0</v>
      </c>
      <c r="S412" t="s">
        <v>292</v>
      </c>
      <c r="T412" t="str">
        <f t="shared" si="39"/>
        <v>games</v>
      </c>
      <c r="U412" t="str">
        <f t="shared" si="40"/>
        <v>mobile games</v>
      </c>
    </row>
    <row r="413" spans="1:21" x14ac:dyDescent="0.35">
      <c r="A413">
        <v>411</v>
      </c>
      <c r="B413" s="4" t="s">
        <v>872</v>
      </c>
      <c r="C413" s="3" t="s">
        <v>873</v>
      </c>
      <c r="D413" s="11">
        <v>7800</v>
      </c>
      <c r="E413" s="11">
        <v>8161</v>
      </c>
      <c r="F413" s="9">
        <f t="shared" si="36"/>
        <v>104.62820512820512</v>
      </c>
      <c r="G413" s="6" t="s">
        <v>20</v>
      </c>
      <c r="H413">
        <v>82</v>
      </c>
      <c r="I413" s="11">
        <f t="shared" si="41"/>
        <v>99.524390243902445</v>
      </c>
      <c r="J413" t="s">
        <v>21</v>
      </c>
      <c r="K413" t="s">
        <v>22</v>
      </c>
      <c r="L413" s="19">
        <f t="shared" si="37"/>
        <v>42884.208333333328</v>
      </c>
      <c r="M413" s="16">
        <f>(((N413/60)/60)/24)+DATE(1970,1,1)</f>
        <v>42884.208333333328</v>
      </c>
      <c r="N413">
        <v>1496034000</v>
      </c>
      <c r="O413" s="19">
        <f t="shared" si="38"/>
        <v>42886.208333333328</v>
      </c>
      <c r="P413">
        <v>1496206800</v>
      </c>
      <c r="Q413" t="b">
        <v>0</v>
      </c>
      <c r="R413" t="b">
        <v>0</v>
      </c>
      <c r="S413" t="s">
        <v>33</v>
      </c>
      <c r="T413" t="str">
        <f t="shared" si="39"/>
        <v>theater</v>
      </c>
      <c r="U413" t="str">
        <f t="shared" si="40"/>
        <v>plays</v>
      </c>
    </row>
    <row r="414" spans="1:21" x14ac:dyDescent="0.35">
      <c r="A414">
        <v>412</v>
      </c>
      <c r="B414" s="4" t="s">
        <v>874</v>
      </c>
      <c r="C414" s="3" t="s">
        <v>875</v>
      </c>
      <c r="D414" s="11">
        <v>2100</v>
      </c>
      <c r="E414" s="11">
        <v>14046</v>
      </c>
      <c r="F414" s="9">
        <f t="shared" si="36"/>
        <v>668.85714285714289</v>
      </c>
      <c r="G414" s="6" t="s">
        <v>20</v>
      </c>
      <c r="H414">
        <v>134</v>
      </c>
      <c r="I414" s="11">
        <f t="shared" si="41"/>
        <v>104.82089552238806</v>
      </c>
      <c r="J414" t="s">
        <v>21</v>
      </c>
      <c r="K414" t="s">
        <v>22</v>
      </c>
      <c r="L414" s="19">
        <f t="shared" si="37"/>
        <v>41642.25</v>
      </c>
      <c r="M414" s="16">
        <f>(((N414/60)/60)/24)+DATE(1970,1,1)</f>
        <v>41642.25</v>
      </c>
      <c r="N414">
        <v>1388728800</v>
      </c>
      <c r="O414" s="19">
        <f t="shared" si="38"/>
        <v>41652.25</v>
      </c>
      <c r="P414">
        <v>1389592800</v>
      </c>
      <c r="Q414" t="b">
        <v>0</v>
      </c>
      <c r="R414" t="b">
        <v>0</v>
      </c>
      <c r="S414" t="s">
        <v>119</v>
      </c>
      <c r="T414" t="str">
        <f t="shared" si="39"/>
        <v>publishing</v>
      </c>
      <c r="U414" t="str">
        <f t="shared" si="40"/>
        <v>fiction</v>
      </c>
    </row>
    <row r="415" spans="1:21" x14ac:dyDescent="0.35">
      <c r="A415">
        <v>413</v>
      </c>
      <c r="B415" s="4" t="s">
        <v>876</v>
      </c>
      <c r="C415" s="3" t="s">
        <v>877</v>
      </c>
      <c r="D415" s="11">
        <v>189500</v>
      </c>
      <c r="E415" s="11">
        <v>117628</v>
      </c>
      <c r="F415" s="9">
        <f t="shared" si="36"/>
        <v>62.072823218997364</v>
      </c>
      <c r="G415" s="6" t="s">
        <v>47</v>
      </c>
      <c r="H415">
        <v>1089</v>
      </c>
      <c r="I415" s="11">
        <f t="shared" si="41"/>
        <v>108.01469237832875</v>
      </c>
      <c r="J415" t="s">
        <v>21</v>
      </c>
      <c r="K415" t="s">
        <v>22</v>
      </c>
      <c r="L415" s="19">
        <f t="shared" si="37"/>
        <v>43431.25</v>
      </c>
      <c r="M415" s="16">
        <f>(((N415/60)/60)/24)+DATE(1970,1,1)</f>
        <v>43431.25</v>
      </c>
      <c r="N415">
        <v>1543298400</v>
      </c>
      <c r="O415" s="19">
        <f t="shared" si="38"/>
        <v>43458.25</v>
      </c>
      <c r="P415">
        <v>1545631200</v>
      </c>
      <c r="Q415" t="b">
        <v>0</v>
      </c>
      <c r="R415" t="b">
        <v>0</v>
      </c>
      <c r="S415" t="s">
        <v>71</v>
      </c>
      <c r="T415" t="str">
        <f t="shared" si="39"/>
        <v>film &amp; video</v>
      </c>
      <c r="U415" t="str">
        <f t="shared" si="40"/>
        <v>animation</v>
      </c>
    </row>
    <row r="416" spans="1:21" x14ac:dyDescent="0.35">
      <c r="A416">
        <v>414</v>
      </c>
      <c r="B416" s="4" t="s">
        <v>878</v>
      </c>
      <c r="C416" s="3" t="s">
        <v>879</v>
      </c>
      <c r="D416" s="11">
        <v>188200</v>
      </c>
      <c r="E416" s="11">
        <v>159405</v>
      </c>
      <c r="F416" s="9">
        <f t="shared" si="36"/>
        <v>84.699787460148784</v>
      </c>
      <c r="G416" s="6" t="s">
        <v>14</v>
      </c>
      <c r="H416">
        <v>5497</v>
      </c>
      <c r="I416" s="11">
        <f t="shared" si="41"/>
        <v>28.998544660724033</v>
      </c>
      <c r="J416" t="s">
        <v>21</v>
      </c>
      <c r="K416" t="s">
        <v>22</v>
      </c>
      <c r="L416" s="19">
        <f t="shared" si="37"/>
        <v>40288.208333333336</v>
      </c>
      <c r="M416" s="16">
        <f>(((N416/60)/60)/24)+DATE(1970,1,1)</f>
        <v>40288.208333333336</v>
      </c>
      <c r="N416">
        <v>1271739600</v>
      </c>
      <c r="O416" s="19">
        <f t="shared" si="38"/>
        <v>40296.208333333336</v>
      </c>
      <c r="P416">
        <v>1272430800</v>
      </c>
      <c r="Q416" t="b">
        <v>0</v>
      </c>
      <c r="R416" t="b">
        <v>1</v>
      </c>
      <c r="S416" t="s">
        <v>17</v>
      </c>
      <c r="T416" t="str">
        <f t="shared" si="39"/>
        <v>food</v>
      </c>
      <c r="U416" t="str">
        <f t="shared" si="40"/>
        <v>food trucks</v>
      </c>
    </row>
    <row r="417" spans="1:21" x14ac:dyDescent="0.35">
      <c r="A417">
        <v>415</v>
      </c>
      <c r="B417" s="4" t="s">
        <v>880</v>
      </c>
      <c r="C417" s="3" t="s">
        <v>881</v>
      </c>
      <c r="D417" s="11">
        <v>113500</v>
      </c>
      <c r="E417" s="11">
        <v>12552</v>
      </c>
      <c r="F417" s="9">
        <f t="shared" si="36"/>
        <v>11.059030837004405</v>
      </c>
      <c r="G417" s="6" t="s">
        <v>14</v>
      </c>
      <c r="H417">
        <v>418</v>
      </c>
      <c r="I417" s="11">
        <f t="shared" si="41"/>
        <v>30.028708133971293</v>
      </c>
      <c r="J417" t="s">
        <v>21</v>
      </c>
      <c r="K417" t="s">
        <v>22</v>
      </c>
      <c r="L417" s="19">
        <f t="shared" si="37"/>
        <v>40921.25</v>
      </c>
      <c r="M417" s="16">
        <f>(((N417/60)/60)/24)+DATE(1970,1,1)</f>
        <v>40921.25</v>
      </c>
      <c r="N417">
        <v>1326434400</v>
      </c>
      <c r="O417" s="19">
        <f t="shared" si="38"/>
        <v>40938.25</v>
      </c>
      <c r="P417">
        <v>1327903200</v>
      </c>
      <c r="Q417" t="b">
        <v>0</v>
      </c>
      <c r="R417" t="b">
        <v>0</v>
      </c>
      <c r="S417" t="s">
        <v>33</v>
      </c>
      <c r="T417" t="str">
        <f t="shared" si="39"/>
        <v>theater</v>
      </c>
      <c r="U417" t="str">
        <f t="shared" si="40"/>
        <v>plays</v>
      </c>
    </row>
    <row r="418" spans="1:21" ht="31" x14ac:dyDescent="0.35">
      <c r="A418">
        <v>416</v>
      </c>
      <c r="B418" s="4" t="s">
        <v>882</v>
      </c>
      <c r="C418" s="3" t="s">
        <v>883</v>
      </c>
      <c r="D418" s="11">
        <v>134600</v>
      </c>
      <c r="E418" s="11">
        <v>59007</v>
      </c>
      <c r="F418" s="9">
        <f t="shared" si="36"/>
        <v>43.838781575037146</v>
      </c>
      <c r="G418" s="6" t="s">
        <v>14</v>
      </c>
      <c r="H418">
        <v>1439</v>
      </c>
      <c r="I418" s="11">
        <f t="shared" si="41"/>
        <v>41.005559416261292</v>
      </c>
      <c r="J418" t="s">
        <v>21</v>
      </c>
      <c r="K418" t="s">
        <v>22</v>
      </c>
      <c r="L418" s="19">
        <f t="shared" si="37"/>
        <v>40560.25</v>
      </c>
      <c r="M418" s="16">
        <f>(((N418/60)/60)/24)+DATE(1970,1,1)</f>
        <v>40560.25</v>
      </c>
      <c r="N418">
        <v>1295244000</v>
      </c>
      <c r="O418" s="19">
        <f t="shared" si="38"/>
        <v>40569.25</v>
      </c>
      <c r="P418">
        <v>1296021600</v>
      </c>
      <c r="Q418" t="b">
        <v>0</v>
      </c>
      <c r="R418" t="b">
        <v>1</v>
      </c>
      <c r="S418" t="s">
        <v>42</v>
      </c>
      <c r="T418" t="str">
        <f t="shared" si="39"/>
        <v>film &amp; video</v>
      </c>
      <c r="U418" t="str">
        <f t="shared" si="40"/>
        <v>documentary</v>
      </c>
    </row>
    <row r="419" spans="1:21" x14ac:dyDescent="0.35">
      <c r="A419">
        <v>417</v>
      </c>
      <c r="B419" s="4" t="s">
        <v>884</v>
      </c>
      <c r="C419" s="3" t="s">
        <v>885</v>
      </c>
      <c r="D419" s="11">
        <v>1700</v>
      </c>
      <c r="E419" s="11">
        <v>943</v>
      </c>
      <c r="F419" s="9">
        <f t="shared" si="36"/>
        <v>55.470588235294116</v>
      </c>
      <c r="G419" s="6" t="s">
        <v>14</v>
      </c>
      <c r="H419">
        <v>15</v>
      </c>
      <c r="I419" s="11">
        <f t="shared" si="41"/>
        <v>62.866666666666667</v>
      </c>
      <c r="J419" t="s">
        <v>21</v>
      </c>
      <c r="K419" t="s">
        <v>22</v>
      </c>
      <c r="L419" s="19">
        <f t="shared" si="37"/>
        <v>43407.208333333328</v>
      </c>
      <c r="M419" s="16">
        <f>(((N419/60)/60)/24)+DATE(1970,1,1)</f>
        <v>43407.208333333328</v>
      </c>
      <c r="N419">
        <v>1541221200</v>
      </c>
      <c r="O419" s="19">
        <f t="shared" si="38"/>
        <v>43431.25</v>
      </c>
      <c r="P419">
        <v>1543298400</v>
      </c>
      <c r="Q419" t="b">
        <v>0</v>
      </c>
      <c r="R419" t="b">
        <v>0</v>
      </c>
      <c r="S419" t="s">
        <v>33</v>
      </c>
      <c r="T419" t="str">
        <f t="shared" si="39"/>
        <v>theater</v>
      </c>
      <c r="U419" t="str">
        <f t="shared" si="40"/>
        <v>plays</v>
      </c>
    </row>
    <row r="420" spans="1:21" x14ac:dyDescent="0.35">
      <c r="A420">
        <v>418</v>
      </c>
      <c r="B420" s="4" t="s">
        <v>105</v>
      </c>
      <c r="C420" s="3" t="s">
        <v>886</v>
      </c>
      <c r="D420" s="11">
        <v>163700</v>
      </c>
      <c r="E420" s="11">
        <v>93963</v>
      </c>
      <c r="F420" s="9">
        <f t="shared" si="36"/>
        <v>57.399511301160658</v>
      </c>
      <c r="G420" s="6" t="s">
        <v>14</v>
      </c>
      <c r="H420">
        <v>1999</v>
      </c>
      <c r="I420" s="11">
        <f t="shared" si="41"/>
        <v>47.005002501250623</v>
      </c>
      <c r="J420" t="s">
        <v>15</v>
      </c>
      <c r="K420" t="s">
        <v>16</v>
      </c>
      <c r="L420" s="19">
        <f t="shared" si="37"/>
        <v>41035.208333333336</v>
      </c>
      <c r="M420" s="16">
        <f>(((N420/60)/60)/24)+DATE(1970,1,1)</f>
        <v>41035.208333333336</v>
      </c>
      <c r="N420">
        <v>1336280400</v>
      </c>
      <c r="O420" s="19">
        <f t="shared" si="38"/>
        <v>41036.208333333336</v>
      </c>
      <c r="P420">
        <v>1336366800</v>
      </c>
      <c r="Q420" t="b">
        <v>0</v>
      </c>
      <c r="R420" t="b">
        <v>0</v>
      </c>
      <c r="S420" t="s">
        <v>42</v>
      </c>
      <c r="T420" t="str">
        <f t="shared" si="39"/>
        <v>film &amp; video</v>
      </c>
      <c r="U420" t="str">
        <f t="shared" si="40"/>
        <v>documentary</v>
      </c>
    </row>
    <row r="421" spans="1:21" x14ac:dyDescent="0.35">
      <c r="A421">
        <v>419</v>
      </c>
      <c r="B421" s="4" t="s">
        <v>887</v>
      </c>
      <c r="C421" s="3" t="s">
        <v>888</v>
      </c>
      <c r="D421" s="11">
        <v>113800</v>
      </c>
      <c r="E421" s="11">
        <v>140469</v>
      </c>
      <c r="F421" s="9">
        <f t="shared" si="36"/>
        <v>123.43497363796135</v>
      </c>
      <c r="G421" s="6" t="s">
        <v>20</v>
      </c>
      <c r="H421">
        <v>5203</v>
      </c>
      <c r="I421" s="11">
        <f t="shared" si="41"/>
        <v>26.997693638285604</v>
      </c>
      <c r="J421" t="s">
        <v>21</v>
      </c>
      <c r="K421" t="s">
        <v>22</v>
      </c>
      <c r="L421" s="19">
        <f t="shared" si="37"/>
        <v>40899.25</v>
      </c>
      <c r="M421" s="16">
        <f>(((N421/60)/60)/24)+DATE(1970,1,1)</f>
        <v>40899.25</v>
      </c>
      <c r="N421">
        <v>1324533600</v>
      </c>
      <c r="O421" s="19">
        <f t="shared" si="38"/>
        <v>40905.25</v>
      </c>
      <c r="P421">
        <v>1325052000</v>
      </c>
      <c r="Q421" t="b">
        <v>0</v>
      </c>
      <c r="R421" t="b">
        <v>0</v>
      </c>
      <c r="S421" t="s">
        <v>28</v>
      </c>
      <c r="T421" t="str">
        <f t="shared" si="39"/>
        <v>technology</v>
      </c>
      <c r="U421" t="str">
        <f t="shared" si="40"/>
        <v>web</v>
      </c>
    </row>
    <row r="422" spans="1:21" x14ac:dyDescent="0.35">
      <c r="A422">
        <v>420</v>
      </c>
      <c r="B422" s="4" t="s">
        <v>889</v>
      </c>
      <c r="C422" s="3" t="s">
        <v>890</v>
      </c>
      <c r="D422" s="11">
        <v>5000</v>
      </c>
      <c r="E422" s="11">
        <v>6423</v>
      </c>
      <c r="F422" s="9">
        <f t="shared" si="36"/>
        <v>128.46</v>
      </c>
      <c r="G422" s="6" t="s">
        <v>20</v>
      </c>
      <c r="H422">
        <v>94</v>
      </c>
      <c r="I422" s="11">
        <f t="shared" si="41"/>
        <v>68.329787234042556</v>
      </c>
      <c r="J422" t="s">
        <v>21</v>
      </c>
      <c r="K422" t="s">
        <v>22</v>
      </c>
      <c r="L422" s="19">
        <f t="shared" si="37"/>
        <v>42911.208333333328</v>
      </c>
      <c r="M422" s="16">
        <f>(((N422/60)/60)/24)+DATE(1970,1,1)</f>
        <v>42911.208333333328</v>
      </c>
      <c r="N422">
        <v>1498366800</v>
      </c>
      <c r="O422" s="19">
        <f t="shared" si="38"/>
        <v>42925.208333333328</v>
      </c>
      <c r="P422">
        <v>1499576400</v>
      </c>
      <c r="Q422" t="b">
        <v>0</v>
      </c>
      <c r="R422" t="b">
        <v>0</v>
      </c>
      <c r="S422" t="s">
        <v>33</v>
      </c>
      <c r="T422" t="str">
        <f t="shared" si="39"/>
        <v>theater</v>
      </c>
      <c r="U422" t="str">
        <f t="shared" si="40"/>
        <v>plays</v>
      </c>
    </row>
    <row r="423" spans="1:21" x14ac:dyDescent="0.35">
      <c r="A423">
        <v>421</v>
      </c>
      <c r="B423" s="4" t="s">
        <v>891</v>
      </c>
      <c r="C423" s="3" t="s">
        <v>892</v>
      </c>
      <c r="D423" s="11">
        <v>9400</v>
      </c>
      <c r="E423" s="11">
        <v>6015</v>
      </c>
      <c r="F423" s="9">
        <f t="shared" si="36"/>
        <v>63.989361702127653</v>
      </c>
      <c r="G423" s="6" t="s">
        <v>14</v>
      </c>
      <c r="H423">
        <v>118</v>
      </c>
      <c r="I423" s="11">
        <f t="shared" si="41"/>
        <v>50.974576271186443</v>
      </c>
      <c r="J423" t="s">
        <v>21</v>
      </c>
      <c r="K423" t="s">
        <v>22</v>
      </c>
      <c r="L423" s="19">
        <f t="shared" si="37"/>
        <v>42915.208333333328</v>
      </c>
      <c r="M423" s="16">
        <f>(((N423/60)/60)/24)+DATE(1970,1,1)</f>
        <v>42915.208333333328</v>
      </c>
      <c r="N423">
        <v>1498712400</v>
      </c>
      <c r="O423" s="19">
        <f t="shared" si="38"/>
        <v>42945.208333333328</v>
      </c>
      <c r="P423">
        <v>1501304400</v>
      </c>
      <c r="Q423" t="b">
        <v>0</v>
      </c>
      <c r="R423" t="b">
        <v>1</v>
      </c>
      <c r="S423" t="s">
        <v>65</v>
      </c>
      <c r="T423" t="str">
        <f t="shared" si="39"/>
        <v>technology</v>
      </c>
      <c r="U423" t="str">
        <f t="shared" si="40"/>
        <v>wearables</v>
      </c>
    </row>
    <row r="424" spans="1:21" ht="31" x14ac:dyDescent="0.35">
      <c r="A424">
        <v>422</v>
      </c>
      <c r="B424" s="4" t="s">
        <v>893</v>
      </c>
      <c r="C424" s="3" t="s">
        <v>894</v>
      </c>
      <c r="D424" s="11">
        <v>8700</v>
      </c>
      <c r="E424" s="11">
        <v>11075</v>
      </c>
      <c r="F424" s="9">
        <f t="shared" si="36"/>
        <v>127.29885057471265</v>
      </c>
      <c r="G424" s="6" t="s">
        <v>20</v>
      </c>
      <c r="H424">
        <v>205</v>
      </c>
      <c r="I424" s="11">
        <f t="shared" si="41"/>
        <v>54.024390243902438</v>
      </c>
      <c r="J424" t="s">
        <v>21</v>
      </c>
      <c r="K424" t="s">
        <v>22</v>
      </c>
      <c r="L424" s="19">
        <f t="shared" si="37"/>
        <v>40285.208333333336</v>
      </c>
      <c r="M424" s="16">
        <f>(((N424/60)/60)/24)+DATE(1970,1,1)</f>
        <v>40285.208333333336</v>
      </c>
      <c r="N424">
        <v>1271480400</v>
      </c>
      <c r="O424" s="19">
        <f t="shared" si="38"/>
        <v>40305.208333333336</v>
      </c>
      <c r="P424">
        <v>1273208400</v>
      </c>
      <c r="Q424" t="b">
        <v>0</v>
      </c>
      <c r="R424" t="b">
        <v>1</v>
      </c>
      <c r="S424" t="s">
        <v>33</v>
      </c>
      <c r="T424" t="str">
        <f t="shared" si="39"/>
        <v>theater</v>
      </c>
      <c r="U424" t="str">
        <f t="shared" si="40"/>
        <v>plays</v>
      </c>
    </row>
    <row r="425" spans="1:21" x14ac:dyDescent="0.35">
      <c r="A425">
        <v>423</v>
      </c>
      <c r="B425" s="4" t="s">
        <v>895</v>
      </c>
      <c r="C425" s="3" t="s">
        <v>896</v>
      </c>
      <c r="D425" s="11">
        <v>147800</v>
      </c>
      <c r="E425" s="11">
        <v>15723</v>
      </c>
      <c r="F425" s="9">
        <f t="shared" si="36"/>
        <v>10.638024357239512</v>
      </c>
      <c r="G425" s="6" t="s">
        <v>14</v>
      </c>
      <c r="H425">
        <v>162</v>
      </c>
      <c r="I425" s="11">
        <f t="shared" si="41"/>
        <v>97.055555555555557</v>
      </c>
      <c r="J425" t="s">
        <v>21</v>
      </c>
      <c r="K425" t="s">
        <v>22</v>
      </c>
      <c r="L425" s="19">
        <f t="shared" si="37"/>
        <v>40808.208333333336</v>
      </c>
      <c r="M425" s="16">
        <f>(((N425/60)/60)/24)+DATE(1970,1,1)</f>
        <v>40808.208333333336</v>
      </c>
      <c r="N425">
        <v>1316667600</v>
      </c>
      <c r="O425" s="19">
        <f t="shared" si="38"/>
        <v>40810.208333333336</v>
      </c>
      <c r="P425">
        <v>1316840400</v>
      </c>
      <c r="Q425" t="b">
        <v>0</v>
      </c>
      <c r="R425" t="b">
        <v>1</v>
      </c>
      <c r="S425" t="s">
        <v>17</v>
      </c>
      <c r="T425" t="str">
        <f t="shared" si="39"/>
        <v>food</v>
      </c>
      <c r="U425" t="str">
        <f t="shared" si="40"/>
        <v>food trucks</v>
      </c>
    </row>
    <row r="426" spans="1:21" x14ac:dyDescent="0.35">
      <c r="A426">
        <v>424</v>
      </c>
      <c r="B426" s="4" t="s">
        <v>897</v>
      </c>
      <c r="C426" s="3" t="s">
        <v>898</v>
      </c>
      <c r="D426" s="11">
        <v>5100</v>
      </c>
      <c r="E426" s="11">
        <v>2064</v>
      </c>
      <c r="F426" s="9">
        <f t="shared" si="36"/>
        <v>40.470588235294116</v>
      </c>
      <c r="G426" s="6" t="s">
        <v>14</v>
      </c>
      <c r="H426">
        <v>83</v>
      </c>
      <c r="I426" s="11">
        <f t="shared" si="41"/>
        <v>24.867469879518072</v>
      </c>
      <c r="J426" t="s">
        <v>21</v>
      </c>
      <c r="K426" t="s">
        <v>22</v>
      </c>
      <c r="L426" s="19">
        <f t="shared" si="37"/>
        <v>43208.208333333328</v>
      </c>
      <c r="M426" s="16">
        <f>(((N426/60)/60)/24)+DATE(1970,1,1)</f>
        <v>43208.208333333328</v>
      </c>
      <c r="N426">
        <v>1524027600</v>
      </c>
      <c r="O426" s="19">
        <f t="shared" si="38"/>
        <v>43214.208333333328</v>
      </c>
      <c r="P426">
        <v>1524546000</v>
      </c>
      <c r="Q426" t="b">
        <v>0</v>
      </c>
      <c r="R426" t="b">
        <v>0</v>
      </c>
      <c r="S426" t="s">
        <v>60</v>
      </c>
      <c r="T426" t="str">
        <f t="shared" si="39"/>
        <v>music</v>
      </c>
      <c r="U426" t="str">
        <f t="shared" si="40"/>
        <v>indie rock</v>
      </c>
    </row>
    <row r="427" spans="1:21" x14ac:dyDescent="0.35">
      <c r="A427">
        <v>425</v>
      </c>
      <c r="B427" s="4" t="s">
        <v>899</v>
      </c>
      <c r="C427" s="3" t="s">
        <v>900</v>
      </c>
      <c r="D427" s="11">
        <v>2700</v>
      </c>
      <c r="E427" s="11">
        <v>7767</v>
      </c>
      <c r="F427" s="9">
        <f t="shared" si="36"/>
        <v>287.66666666666663</v>
      </c>
      <c r="G427" s="6" t="s">
        <v>20</v>
      </c>
      <c r="H427">
        <v>92</v>
      </c>
      <c r="I427" s="11">
        <f t="shared" si="41"/>
        <v>84.423913043478265</v>
      </c>
      <c r="J427" t="s">
        <v>21</v>
      </c>
      <c r="K427" t="s">
        <v>22</v>
      </c>
      <c r="L427" s="19">
        <f t="shared" si="37"/>
        <v>42213.208333333328</v>
      </c>
      <c r="M427" s="16">
        <f>(((N427/60)/60)/24)+DATE(1970,1,1)</f>
        <v>42213.208333333328</v>
      </c>
      <c r="N427">
        <v>1438059600</v>
      </c>
      <c r="O427" s="19">
        <f t="shared" si="38"/>
        <v>42219.208333333328</v>
      </c>
      <c r="P427">
        <v>1438578000</v>
      </c>
      <c r="Q427" t="b">
        <v>0</v>
      </c>
      <c r="R427" t="b">
        <v>0</v>
      </c>
      <c r="S427" t="s">
        <v>122</v>
      </c>
      <c r="T427" t="str">
        <f t="shared" si="39"/>
        <v>photography</v>
      </c>
      <c r="U427" t="str">
        <f t="shared" si="40"/>
        <v>photography books</v>
      </c>
    </row>
    <row r="428" spans="1:21" x14ac:dyDescent="0.35">
      <c r="A428">
        <v>426</v>
      </c>
      <c r="B428" s="4" t="s">
        <v>901</v>
      </c>
      <c r="C428" s="3" t="s">
        <v>902</v>
      </c>
      <c r="D428" s="11">
        <v>1800</v>
      </c>
      <c r="E428" s="11">
        <v>10313</v>
      </c>
      <c r="F428" s="9">
        <f t="shared" si="36"/>
        <v>572.94444444444446</v>
      </c>
      <c r="G428" s="6" t="s">
        <v>20</v>
      </c>
      <c r="H428">
        <v>219</v>
      </c>
      <c r="I428" s="11">
        <f t="shared" si="41"/>
        <v>47.091324200913242</v>
      </c>
      <c r="J428" t="s">
        <v>21</v>
      </c>
      <c r="K428" t="s">
        <v>22</v>
      </c>
      <c r="L428" s="19">
        <f t="shared" si="37"/>
        <v>41332.25</v>
      </c>
      <c r="M428" s="16">
        <f>(((N428/60)/60)/24)+DATE(1970,1,1)</f>
        <v>41332.25</v>
      </c>
      <c r="N428">
        <v>1361944800</v>
      </c>
      <c r="O428" s="19">
        <f t="shared" si="38"/>
        <v>41339.25</v>
      </c>
      <c r="P428">
        <v>1362549600</v>
      </c>
      <c r="Q428" t="b">
        <v>0</v>
      </c>
      <c r="R428" t="b">
        <v>0</v>
      </c>
      <c r="S428" t="s">
        <v>33</v>
      </c>
      <c r="T428" t="str">
        <f t="shared" si="39"/>
        <v>theater</v>
      </c>
      <c r="U428" t="str">
        <f t="shared" si="40"/>
        <v>plays</v>
      </c>
    </row>
    <row r="429" spans="1:21" x14ac:dyDescent="0.35">
      <c r="A429">
        <v>427</v>
      </c>
      <c r="B429" s="4" t="s">
        <v>903</v>
      </c>
      <c r="C429" s="3" t="s">
        <v>904</v>
      </c>
      <c r="D429" s="11">
        <v>174500</v>
      </c>
      <c r="E429" s="11">
        <v>197018</v>
      </c>
      <c r="F429" s="9">
        <f t="shared" si="36"/>
        <v>112.90429799426933</v>
      </c>
      <c r="G429" s="6" t="s">
        <v>20</v>
      </c>
      <c r="H429">
        <v>2526</v>
      </c>
      <c r="I429" s="11">
        <f t="shared" si="41"/>
        <v>77.996041171813147</v>
      </c>
      <c r="J429" t="s">
        <v>21</v>
      </c>
      <c r="K429" t="s">
        <v>22</v>
      </c>
      <c r="L429" s="19">
        <f t="shared" si="37"/>
        <v>41895.208333333336</v>
      </c>
      <c r="M429" s="16">
        <f>(((N429/60)/60)/24)+DATE(1970,1,1)</f>
        <v>41895.208333333336</v>
      </c>
      <c r="N429">
        <v>1410584400</v>
      </c>
      <c r="O429" s="19">
        <f t="shared" si="38"/>
        <v>41927.208333333336</v>
      </c>
      <c r="P429">
        <v>1413349200</v>
      </c>
      <c r="Q429" t="b">
        <v>0</v>
      </c>
      <c r="R429" t="b">
        <v>1</v>
      </c>
      <c r="S429" t="s">
        <v>33</v>
      </c>
      <c r="T429" t="str">
        <f t="shared" si="39"/>
        <v>theater</v>
      </c>
      <c r="U429" t="str">
        <f t="shared" si="40"/>
        <v>plays</v>
      </c>
    </row>
    <row r="430" spans="1:21" x14ac:dyDescent="0.35">
      <c r="A430">
        <v>428</v>
      </c>
      <c r="B430" s="4" t="s">
        <v>905</v>
      </c>
      <c r="C430" s="3" t="s">
        <v>906</v>
      </c>
      <c r="D430" s="11">
        <v>101400</v>
      </c>
      <c r="E430" s="11">
        <v>47037</v>
      </c>
      <c r="F430" s="9">
        <f t="shared" si="36"/>
        <v>46.387573964497044</v>
      </c>
      <c r="G430" s="6" t="s">
        <v>14</v>
      </c>
      <c r="H430">
        <v>747</v>
      </c>
      <c r="I430" s="11">
        <f t="shared" si="41"/>
        <v>62.967871485943775</v>
      </c>
      <c r="J430" t="s">
        <v>21</v>
      </c>
      <c r="K430" t="s">
        <v>22</v>
      </c>
      <c r="L430" s="19">
        <f t="shared" si="37"/>
        <v>40585.25</v>
      </c>
      <c r="M430" s="16">
        <f>(((N430/60)/60)/24)+DATE(1970,1,1)</f>
        <v>40585.25</v>
      </c>
      <c r="N430">
        <v>1297404000</v>
      </c>
      <c r="O430" s="19">
        <f t="shared" si="38"/>
        <v>40592.25</v>
      </c>
      <c r="P430">
        <v>1298008800</v>
      </c>
      <c r="Q430" t="b">
        <v>0</v>
      </c>
      <c r="R430" t="b">
        <v>0</v>
      </c>
      <c r="S430" t="s">
        <v>71</v>
      </c>
      <c r="T430" t="str">
        <f t="shared" si="39"/>
        <v>film &amp; video</v>
      </c>
      <c r="U430" t="str">
        <f t="shared" si="40"/>
        <v>animation</v>
      </c>
    </row>
    <row r="431" spans="1:21" x14ac:dyDescent="0.35">
      <c r="A431">
        <v>429</v>
      </c>
      <c r="B431" s="4" t="s">
        <v>907</v>
      </c>
      <c r="C431" s="3" t="s">
        <v>908</v>
      </c>
      <c r="D431" s="11">
        <v>191000</v>
      </c>
      <c r="E431" s="11">
        <v>173191</v>
      </c>
      <c r="F431" s="9">
        <f t="shared" si="36"/>
        <v>90.675916230366497</v>
      </c>
      <c r="G431" s="6" t="s">
        <v>74</v>
      </c>
      <c r="H431">
        <v>2138</v>
      </c>
      <c r="I431" s="11">
        <f t="shared" si="41"/>
        <v>81.006080449017773</v>
      </c>
      <c r="J431" t="s">
        <v>21</v>
      </c>
      <c r="K431" t="s">
        <v>22</v>
      </c>
      <c r="L431" s="19">
        <f t="shared" si="37"/>
        <v>41680.25</v>
      </c>
      <c r="M431" s="16">
        <f>(((N431/60)/60)/24)+DATE(1970,1,1)</f>
        <v>41680.25</v>
      </c>
      <c r="N431">
        <v>1392012000</v>
      </c>
      <c r="O431" s="19">
        <f t="shared" si="38"/>
        <v>41708.208333333336</v>
      </c>
      <c r="P431">
        <v>1394427600</v>
      </c>
      <c r="Q431" t="b">
        <v>0</v>
      </c>
      <c r="R431" t="b">
        <v>1</v>
      </c>
      <c r="S431" t="s">
        <v>122</v>
      </c>
      <c r="T431" t="str">
        <f t="shared" si="39"/>
        <v>photography</v>
      </c>
      <c r="U431" t="str">
        <f t="shared" si="40"/>
        <v>photography books</v>
      </c>
    </row>
    <row r="432" spans="1:21" x14ac:dyDescent="0.35">
      <c r="A432">
        <v>430</v>
      </c>
      <c r="B432" s="4" t="s">
        <v>909</v>
      </c>
      <c r="C432" s="3" t="s">
        <v>910</v>
      </c>
      <c r="D432" s="11">
        <v>8100</v>
      </c>
      <c r="E432" s="11">
        <v>5487</v>
      </c>
      <c r="F432" s="9">
        <f t="shared" si="36"/>
        <v>67.740740740740748</v>
      </c>
      <c r="G432" s="6" t="s">
        <v>14</v>
      </c>
      <c r="H432">
        <v>84</v>
      </c>
      <c r="I432" s="11">
        <f t="shared" si="41"/>
        <v>65.321428571428569</v>
      </c>
      <c r="J432" t="s">
        <v>21</v>
      </c>
      <c r="K432" t="s">
        <v>22</v>
      </c>
      <c r="L432" s="19">
        <f t="shared" si="37"/>
        <v>43737.208333333328</v>
      </c>
      <c r="M432" s="16">
        <f>(((N432/60)/60)/24)+DATE(1970,1,1)</f>
        <v>43737.208333333328</v>
      </c>
      <c r="N432">
        <v>1569733200</v>
      </c>
      <c r="O432" s="19">
        <f t="shared" si="38"/>
        <v>43771.208333333328</v>
      </c>
      <c r="P432">
        <v>1572670800</v>
      </c>
      <c r="Q432" t="b">
        <v>0</v>
      </c>
      <c r="R432" t="b">
        <v>0</v>
      </c>
      <c r="S432" t="s">
        <v>33</v>
      </c>
      <c r="T432" t="str">
        <f t="shared" si="39"/>
        <v>theater</v>
      </c>
      <c r="U432" t="str">
        <f t="shared" si="40"/>
        <v>plays</v>
      </c>
    </row>
    <row r="433" spans="1:21" x14ac:dyDescent="0.35">
      <c r="A433">
        <v>431</v>
      </c>
      <c r="B433" s="4" t="s">
        <v>911</v>
      </c>
      <c r="C433" s="3" t="s">
        <v>912</v>
      </c>
      <c r="D433" s="11">
        <v>5100</v>
      </c>
      <c r="E433" s="11">
        <v>9817</v>
      </c>
      <c r="F433" s="9">
        <f t="shared" si="36"/>
        <v>192.49019607843135</v>
      </c>
      <c r="G433" s="6" t="s">
        <v>20</v>
      </c>
      <c r="H433">
        <v>94</v>
      </c>
      <c r="I433" s="11">
        <f t="shared" si="41"/>
        <v>104.43617021276596</v>
      </c>
      <c r="J433" t="s">
        <v>21</v>
      </c>
      <c r="K433" t="s">
        <v>22</v>
      </c>
      <c r="L433" s="19">
        <f t="shared" si="37"/>
        <v>43273.208333333328</v>
      </c>
      <c r="M433" s="16">
        <f>(((N433/60)/60)/24)+DATE(1970,1,1)</f>
        <v>43273.208333333328</v>
      </c>
      <c r="N433">
        <v>1529643600</v>
      </c>
      <c r="O433" s="19">
        <f t="shared" si="38"/>
        <v>43290.208333333328</v>
      </c>
      <c r="P433">
        <v>1531112400</v>
      </c>
      <c r="Q433" t="b">
        <v>1</v>
      </c>
      <c r="R433" t="b">
        <v>0</v>
      </c>
      <c r="S433" t="s">
        <v>33</v>
      </c>
      <c r="T433" t="str">
        <f t="shared" si="39"/>
        <v>theater</v>
      </c>
      <c r="U433" t="str">
        <f t="shared" si="40"/>
        <v>plays</v>
      </c>
    </row>
    <row r="434" spans="1:21" x14ac:dyDescent="0.35">
      <c r="A434">
        <v>432</v>
      </c>
      <c r="B434" s="4" t="s">
        <v>913</v>
      </c>
      <c r="C434" s="3" t="s">
        <v>914</v>
      </c>
      <c r="D434" s="11">
        <v>7700</v>
      </c>
      <c r="E434" s="11">
        <v>6369</v>
      </c>
      <c r="F434" s="9">
        <f t="shared" si="36"/>
        <v>82.714285714285722</v>
      </c>
      <c r="G434" s="6" t="s">
        <v>14</v>
      </c>
      <c r="H434">
        <v>91</v>
      </c>
      <c r="I434" s="11">
        <f t="shared" si="41"/>
        <v>69.989010989010993</v>
      </c>
      <c r="J434" t="s">
        <v>21</v>
      </c>
      <c r="K434" t="s">
        <v>22</v>
      </c>
      <c r="L434" s="19">
        <f t="shared" si="37"/>
        <v>41761.208333333336</v>
      </c>
      <c r="M434" s="16">
        <f>(((N434/60)/60)/24)+DATE(1970,1,1)</f>
        <v>41761.208333333336</v>
      </c>
      <c r="N434">
        <v>1399006800</v>
      </c>
      <c r="O434" s="19">
        <f t="shared" si="38"/>
        <v>41781.208333333336</v>
      </c>
      <c r="P434">
        <v>1400734800</v>
      </c>
      <c r="Q434" t="b">
        <v>0</v>
      </c>
      <c r="R434" t="b">
        <v>0</v>
      </c>
      <c r="S434" t="s">
        <v>33</v>
      </c>
      <c r="T434" t="str">
        <f t="shared" si="39"/>
        <v>theater</v>
      </c>
      <c r="U434" t="str">
        <f t="shared" si="40"/>
        <v>plays</v>
      </c>
    </row>
    <row r="435" spans="1:21" x14ac:dyDescent="0.35">
      <c r="A435">
        <v>433</v>
      </c>
      <c r="B435" s="4" t="s">
        <v>915</v>
      </c>
      <c r="C435" s="3" t="s">
        <v>916</v>
      </c>
      <c r="D435" s="11">
        <v>121400</v>
      </c>
      <c r="E435" s="11">
        <v>65755</v>
      </c>
      <c r="F435" s="9">
        <f t="shared" si="36"/>
        <v>54.163920922570021</v>
      </c>
      <c r="G435" s="6" t="s">
        <v>14</v>
      </c>
      <c r="H435">
        <v>792</v>
      </c>
      <c r="I435" s="11">
        <f t="shared" si="41"/>
        <v>83.023989898989896</v>
      </c>
      <c r="J435" t="s">
        <v>21</v>
      </c>
      <c r="K435" t="s">
        <v>22</v>
      </c>
      <c r="L435" s="19">
        <f t="shared" si="37"/>
        <v>41603.25</v>
      </c>
      <c r="M435" s="16">
        <f>(((N435/60)/60)/24)+DATE(1970,1,1)</f>
        <v>41603.25</v>
      </c>
      <c r="N435">
        <v>1385359200</v>
      </c>
      <c r="O435" s="19">
        <f t="shared" si="38"/>
        <v>41619.25</v>
      </c>
      <c r="P435">
        <v>1386741600</v>
      </c>
      <c r="Q435" t="b">
        <v>0</v>
      </c>
      <c r="R435" t="b">
        <v>1</v>
      </c>
      <c r="S435" t="s">
        <v>42</v>
      </c>
      <c r="T435" t="str">
        <f t="shared" si="39"/>
        <v>film &amp; video</v>
      </c>
      <c r="U435" t="str">
        <f t="shared" si="40"/>
        <v>documentary</v>
      </c>
    </row>
    <row r="436" spans="1:21" x14ac:dyDescent="0.35">
      <c r="A436">
        <v>434</v>
      </c>
      <c r="B436" s="4" t="s">
        <v>917</v>
      </c>
      <c r="C436" s="3" t="s">
        <v>918</v>
      </c>
      <c r="D436" s="11">
        <v>5400</v>
      </c>
      <c r="E436" s="11">
        <v>903</v>
      </c>
      <c r="F436" s="9">
        <f t="shared" si="36"/>
        <v>16.722222222222221</v>
      </c>
      <c r="G436" s="6" t="s">
        <v>74</v>
      </c>
      <c r="H436">
        <v>10</v>
      </c>
      <c r="I436" s="11">
        <f t="shared" si="41"/>
        <v>90.3</v>
      </c>
      <c r="J436" t="s">
        <v>15</v>
      </c>
      <c r="K436" t="s">
        <v>16</v>
      </c>
      <c r="L436" s="19">
        <f t="shared" si="37"/>
        <v>42705.25</v>
      </c>
      <c r="M436" s="16">
        <f>(((N436/60)/60)/24)+DATE(1970,1,1)</f>
        <v>42705.25</v>
      </c>
      <c r="N436">
        <v>1480572000</v>
      </c>
      <c r="O436" s="19">
        <f t="shared" si="38"/>
        <v>42719.25</v>
      </c>
      <c r="P436">
        <v>1481781600</v>
      </c>
      <c r="Q436" t="b">
        <v>1</v>
      </c>
      <c r="R436" t="b">
        <v>0</v>
      </c>
      <c r="S436" t="s">
        <v>33</v>
      </c>
      <c r="T436" t="str">
        <f t="shared" si="39"/>
        <v>theater</v>
      </c>
      <c r="U436" t="str">
        <f t="shared" si="40"/>
        <v>plays</v>
      </c>
    </row>
    <row r="437" spans="1:21" x14ac:dyDescent="0.35">
      <c r="A437">
        <v>435</v>
      </c>
      <c r="B437" s="4" t="s">
        <v>919</v>
      </c>
      <c r="C437" s="3" t="s">
        <v>920</v>
      </c>
      <c r="D437" s="11">
        <v>152400</v>
      </c>
      <c r="E437" s="11">
        <v>178120</v>
      </c>
      <c r="F437" s="9">
        <f t="shared" si="36"/>
        <v>116.87664041994749</v>
      </c>
      <c r="G437" s="6" t="s">
        <v>20</v>
      </c>
      <c r="H437">
        <v>1713</v>
      </c>
      <c r="I437" s="11">
        <f t="shared" si="41"/>
        <v>103.98131932282546</v>
      </c>
      <c r="J437" t="s">
        <v>107</v>
      </c>
      <c r="K437" t="s">
        <v>108</v>
      </c>
      <c r="L437" s="19">
        <f t="shared" si="37"/>
        <v>41988.25</v>
      </c>
      <c r="M437" s="16">
        <f>(((N437/60)/60)/24)+DATE(1970,1,1)</f>
        <v>41988.25</v>
      </c>
      <c r="N437">
        <v>1418623200</v>
      </c>
      <c r="O437" s="19">
        <f t="shared" si="38"/>
        <v>42000.25</v>
      </c>
      <c r="P437">
        <v>1419660000</v>
      </c>
      <c r="Q437" t="b">
        <v>0</v>
      </c>
      <c r="R437" t="b">
        <v>1</v>
      </c>
      <c r="S437" t="s">
        <v>33</v>
      </c>
      <c r="T437" t="str">
        <f t="shared" si="39"/>
        <v>theater</v>
      </c>
      <c r="U437" t="str">
        <f t="shared" si="40"/>
        <v>plays</v>
      </c>
    </row>
    <row r="438" spans="1:21" x14ac:dyDescent="0.35">
      <c r="A438">
        <v>436</v>
      </c>
      <c r="B438" s="4" t="s">
        <v>921</v>
      </c>
      <c r="C438" s="3" t="s">
        <v>922</v>
      </c>
      <c r="D438" s="11">
        <v>1300</v>
      </c>
      <c r="E438" s="11">
        <v>13678</v>
      </c>
      <c r="F438" s="9">
        <f t="shared" si="36"/>
        <v>1052.1538461538462</v>
      </c>
      <c r="G438" s="6" t="s">
        <v>20</v>
      </c>
      <c r="H438">
        <v>249</v>
      </c>
      <c r="I438" s="11">
        <f t="shared" si="41"/>
        <v>54.931726907630519</v>
      </c>
      <c r="J438" t="s">
        <v>21</v>
      </c>
      <c r="K438" t="s">
        <v>22</v>
      </c>
      <c r="L438" s="19">
        <f t="shared" si="37"/>
        <v>43575.208333333328</v>
      </c>
      <c r="M438" s="16">
        <f>(((N438/60)/60)/24)+DATE(1970,1,1)</f>
        <v>43575.208333333328</v>
      </c>
      <c r="N438">
        <v>1555736400</v>
      </c>
      <c r="O438" s="19">
        <f t="shared" si="38"/>
        <v>43576.208333333328</v>
      </c>
      <c r="P438">
        <v>1555822800</v>
      </c>
      <c r="Q438" t="b">
        <v>0</v>
      </c>
      <c r="R438" t="b">
        <v>0</v>
      </c>
      <c r="S438" t="s">
        <v>159</v>
      </c>
      <c r="T438" t="str">
        <f t="shared" si="39"/>
        <v>music</v>
      </c>
      <c r="U438" t="str">
        <f t="shared" si="40"/>
        <v>jazz</v>
      </c>
    </row>
    <row r="439" spans="1:21" x14ac:dyDescent="0.35">
      <c r="A439">
        <v>437</v>
      </c>
      <c r="B439" s="4" t="s">
        <v>923</v>
      </c>
      <c r="C439" s="3" t="s">
        <v>924</v>
      </c>
      <c r="D439" s="11">
        <v>8100</v>
      </c>
      <c r="E439" s="11">
        <v>9969</v>
      </c>
      <c r="F439" s="9">
        <f t="shared" si="36"/>
        <v>123.07407407407408</v>
      </c>
      <c r="G439" s="6" t="s">
        <v>20</v>
      </c>
      <c r="H439">
        <v>192</v>
      </c>
      <c r="I439" s="11">
        <f t="shared" si="41"/>
        <v>51.921875</v>
      </c>
      <c r="J439" t="s">
        <v>21</v>
      </c>
      <c r="K439" t="s">
        <v>22</v>
      </c>
      <c r="L439" s="19">
        <f t="shared" si="37"/>
        <v>42260.208333333328</v>
      </c>
      <c r="M439" s="16">
        <f>(((N439/60)/60)/24)+DATE(1970,1,1)</f>
        <v>42260.208333333328</v>
      </c>
      <c r="N439">
        <v>1442120400</v>
      </c>
      <c r="O439" s="19">
        <f t="shared" si="38"/>
        <v>42263.208333333328</v>
      </c>
      <c r="P439">
        <v>1442379600</v>
      </c>
      <c r="Q439" t="b">
        <v>0</v>
      </c>
      <c r="R439" t="b">
        <v>1</v>
      </c>
      <c r="S439" t="s">
        <v>71</v>
      </c>
      <c r="T439" t="str">
        <f t="shared" si="39"/>
        <v>film &amp; video</v>
      </c>
      <c r="U439" t="str">
        <f t="shared" si="40"/>
        <v>animation</v>
      </c>
    </row>
    <row r="440" spans="1:21" ht="31" x14ac:dyDescent="0.35">
      <c r="A440">
        <v>438</v>
      </c>
      <c r="B440" s="4" t="s">
        <v>925</v>
      </c>
      <c r="C440" s="3" t="s">
        <v>926</v>
      </c>
      <c r="D440" s="11">
        <v>8300</v>
      </c>
      <c r="E440" s="11">
        <v>14827</v>
      </c>
      <c r="F440" s="9">
        <f t="shared" si="36"/>
        <v>178.63855421686748</v>
      </c>
      <c r="G440" s="6" t="s">
        <v>20</v>
      </c>
      <c r="H440">
        <v>247</v>
      </c>
      <c r="I440" s="11">
        <f t="shared" si="41"/>
        <v>60.02834008097166</v>
      </c>
      <c r="J440" t="s">
        <v>21</v>
      </c>
      <c r="K440" t="s">
        <v>22</v>
      </c>
      <c r="L440" s="19">
        <f t="shared" si="37"/>
        <v>41337.25</v>
      </c>
      <c r="M440" s="16">
        <f>(((N440/60)/60)/24)+DATE(1970,1,1)</f>
        <v>41337.25</v>
      </c>
      <c r="N440">
        <v>1362376800</v>
      </c>
      <c r="O440" s="19">
        <f t="shared" si="38"/>
        <v>41367.208333333336</v>
      </c>
      <c r="P440">
        <v>1364965200</v>
      </c>
      <c r="Q440" t="b">
        <v>0</v>
      </c>
      <c r="R440" t="b">
        <v>0</v>
      </c>
      <c r="S440" t="s">
        <v>33</v>
      </c>
      <c r="T440" t="str">
        <f t="shared" si="39"/>
        <v>theater</v>
      </c>
      <c r="U440" t="str">
        <f t="shared" si="40"/>
        <v>plays</v>
      </c>
    </row>
    <row r="441" spans="1:21" x14ac:dyDescent="0.35">
      <c r="A441">
        <v>439</v>
      </c>
      <c r="B441" s="4" t="s">
        <v>927</v>
      </c>
      <c r="C441" s="3" t="s">
        <v>928</v>
      </c>
      <c r="D441" s="11">
        <v>28400</v>
      </c>
      <c r="E441" s="11">
        <v>100900</v>
      </c>
      <c r="F441" s="9">
        <f t="shared" si="36"/>
        <v>355.28169014084506</v>
      </c>
      <c r="G441" s="6" t="s">
        <v>20</v>
      </c>
      <c r="H441">
        <v>2293</v>
      </c>
      <c r="I441" s="11">
        <f t="shared" si="41"/>
        <v>44.003488879197555</v>
      </c>
      <c r="J441" t="s">
        <v>21</v>
      </c>
      <c r="K441" t="s">
        <v>22</v>
      </c>
      <c r="L441" s="19">
        <f t="shared" si="37"/>
        <v>42680.208333333328</v>
      </c>
      <c r="M441" s="16">
        <f>(((N441/60)/60)/24)+DATE(1970,1,1)</f>
        <v>42680.208333333328</v>
      </c>
      <c r="N441">
        <v>1478408400</v>
      </c>
      <c r="O441" s="19">
        <f t="shared" si="38"/>
        <v>42687.25</v>
      </c>
      <c r="P441">
        <v>1479016800</v>
      </c>
      <c r="Q441" t="b">
        <v>0</v>
      </c>
      <c r="R441" t="b">
        <v>0</v>
      </c>
      <c r="S441" t="s">
        <v>474</v>
      </c>
      <c r="T441" t="str">
        <f t="shared" si="39"/>
        <v>film &amp; video</v>
      </c>
      <c r="U441" t="str">
        <f t="shared" si="40"/>
        <v>science fiction</v>
      </c>
    </row>
    <row r="442" spans="1:21" x14ac:dyDescent="0.35">
      <c r="A442">
        <v>440</v>
      </c>
      <c r="B442" s="4" t="s">
        <v>929</v>
      </c>
      <c r="C442" s="3" t="s">
        <v>930</v>
      </c>
      <c r="D442" s="11">
        <v>102500</v>
      </c>
      <c r="E442" s="11">
        <v>165954</v>
      </c>
      <c r="F442" s="9">
        <f t="shared" si="36"/>
        <v>161.90634146341463</v>
      </c>
      <c r="G442" s="6" t="s">
        <v>20</v>
      </c>
      <c r="H442">
        <v>3131</v>
      </c>
      <c r="I442" s="11">
        <f t="shared" si="41"/>
        <v>53.003513254551258</v>
      </c>
      <c r="J442" t="s">
        <v>21</v>
      </c>
      <c r="K442" t="s">
        <v>22</v>
      </c>
      <c r="L442" s="19">
        <f t="shared" si="37"/>
        <v>42916.208333333328</v>
      </c>
      <c r="M442" s="16">
        <f>(((N442/60)/60)/24)+DATE(1970,1,1)</f>
        <v>42916.208333333328</v>
      </c>
      <c r="N442">
        <v>1498798800</v>
      </c>
      <c r="O442" s="19">
        <f t="shared" si="38"/>
        <v>42926.208333333328</v>
      </c>
      <c r="P442">
        <v>1499662800</v>
      </c>
      <c r="Q442" t="b">
        <v>0</v>
      </c>
      <c r="R442" t="b">
        <v>0</v>
      </c>
      <c r="S442" t="s">
        <v>269</v>
      </c>
      <c r="T442" t="str">
        <f t="shared" si="39"/>
        <v>film &amp; video</v>
      </c>
      <c r="U442" t="str">
        <f t="shared" si="40"/>
        <v>television</v>
      </c>
    </row>
    <row r="443" spans="1:21" x14ac:dyDescent="0.35">
      <c r="A443">
        <v>441</v>
      </c>
      <c r="B443" s="4" t="s">
        <v>931</v>
      </c>
      <c r="C443" s="3" t="s">
        <v>932</v>
      </c>
      <c r="D443" s="11">
        <v>7000</v>
      </c>
      <c r="E443" s="11">
        <v>1744</v>
      </c>
      <c r="F443" s="9">
        <f t="shared" si="36"/>
        <v>24.914285714285715</v>
      </c>
      <c r="G443" s="6" t="s">
        <v>14</v>
      </c>
      <c r="H443">
        <v>32</v>
      </c>
      <c r="I443" s="11">
        <f t="shared" si="41"/>
        <v>54.5</v>
      </c>
      <c r="J443" t="s">
        <v>21</v>
      </c>
      <c r="K443" t="s">
        <v>22</v>
      </c>
      <c r="L443" s="19">
        <f t="shared" si="37"/>
        <v>41025.208333333336</v>
      </c>
      <c r="M443" s="16">
        <f>(((N443/60)/60)/24)+DATE(1970,1,1)</f>
        <v>41025.208333333336</v>
      </c>
      <c r="N443">
        <v>1335416400</v>
      </c>
      <c r="O443" s="19">
        <f t="shared" si="38"/>
        <v>41053.208333333336</v>
      </c>
      <c r="P443">
        <v>1337835600</v>
      </c>
      <c r="Q443" t="b">
        <v>0</v>
      </c>
      <c r="R443" t="b">
        <v>0</v>
      </c>
      <c r="S443" t="s">
        <v>65</v>
      </c>
      <c r="T443" t="str">
        <f t="shared" si="39"/>
        <v>technology</v>
      </c>
      <c r="U443" t="str">
        <f t="shared" si="40"/>
        <v>wearables</v>
      </c>
    </row>
    <row r="444" spans="1:21" x14ac:dyDescent="0.35">
      <c r="A444">
        <v>442</v>
      </c>
      <c r="B444" s="4" t="s">
        <v>933</v>
      </c>
      <c r="C444" s="3" t="s">
        <v>934</v>
      </c>
      <c r="D444" s="11">
        <v>5400</v>
      </c>
      <c r="E444" s="11">
        <v>10731</v>
      </c>
      <c r="F444" s="9">
        <f t="shared" si="36"/>
        <v>198.72222222222223</v>
      </c>
      <c r="G444" s="6" t="s">
        <v>20</v>
      </c>
      <c r="H444">
        <v>143</v>
      </c>
      <c r="I444" s="11">
        <f t="shared" si="41"/>
        <v>75.04195804195804</v>
      </c>
      <c r="J444" t="s">
        <v>107</v>
      </c>
      <c r="K444" t="s">
        <v>108</v>
      </c>
      <c r="L444" s="19">
        <f t="shared" si="37"/>
        <v>42980.208333333328</v>
      </c>
      <c r="M444" s="16">
        <f>(((N444/60)/60)/24)+DATE(1970,1,1)</f>
        <v>42980.208333333328</v>
      </c>
      <c r="N444">
        <v>1504328400</v>
      </c>
      <c r="O444" s="19">
        <f t="shared" si="38"/>
        <v>42996.208333333328</v>
      </c>
      <c r="P444">
        <v>1505710800</v>
      </c>
      <c r="Q444" t="b">
        <v>0</v>
      </c>
      <c r="R444" t="b">
        <v>0</v>
      </c>
      <c r="S444" t="s">
        <v>33</v>
      </c>
      <c r="T444" t="str">
        <f t="shared" si="39"/>
        <v>theater</v>
      </c>
      <c r="U444" t="str">
        <f t="shared" si="40"/>
        <v>plays</v>
      </c>
    </row>
    <row r="445" spans="1:21" x14ac:dyDescent="0.35">
      <c r="A445">
        <v>443</v>
      </c>
      <c r="B445" s="4" t="s">
        <v>935</v>
      </c>
      <c r="C445" s="3" t="s">
        <v>936</v>
      </c>
      <c r="D445" s="11">
        <v>9300</v>
      </c>
      <c r="E445" s="11">
        <v>3232</v>
      </c>
      <c r="F445" s="9">
        <f t="shared" si="36"/>
        <v>34.752688172043008</v>
      </c>
      <c r="G445" s="6" t="s">
        <v>74</v>
      </c>
      <c r="H445">
        <v>90</v>
      </c>
      <c r="I445" s="11">
        <f t="shared" si="41"/>
        <v>35.911111111111111</v>
      </c>
      <c r="J445" t="s">
        <v>21</v>
      </c>
      <c r="K445" t="s">
        <v>22</v>
      </c>
      <c r="L445" s="19">
        <f t="shared" si="37"/>
        <v>40451.208333333336</v>
      </c>
      <c r="M445" s="16">
        <f>(((N445/60)/60)/24)+DATE(1970,1,1)</f>
        <v>40451.208333333336</v>
      </c>
      <c r="N445">
        <v>1285822800</v>
      </c>
      <c r="O445" s="19">
        <f t="shared" si="38"/>
        <v>40470.208333333336</v>
      </c>
      <c r="P445">
        <v>1287464400</v>
      </c>
      <c r="Q445" t="b">
        <v>0</v>
      </c>
      <c r="R445" t="b">
        <v>0</v>
      </c>
      <c r="S445" t="s">
        <v>33</v>
      </c>
      <c r="T445" t="str">
        <f t="shared" si="39"/>
        <v>theater</v>
      </c>
      <c r="U445" t="str">
        <f t="shared" si="40"/>
        <v>plays</v>
      </c>
    </row>
    <row r="446" spans="1:21" x14ac:dyDescent="0.35">
      <c r="A446">
        <v>444</v>
      </c>
      <c r="B446" s="4" t="s">
        <v>748</v>
      </c>
      <c r="C446" s="3" t="s">
        <v>937</v>
      </c>
      <c r="D446" s="11">
        <v>6200</v>
      </c>
      <c r="E446" s="11">
        <v>10938</v>
      </c>
      <c r="F446" s="9">
        <f t="shared" si="36"/>
        <v>176.41935483870967</v>
      </c>
      <c r="G446" s="6" t="s">
        <v>20</v>
      </c>
      <c r="H446">
        <v>296</v>
      </c>
      <c r="I446" s="11">
        <f t="shared" si="41"/>
        <v>36.952702702702702</v>
      </c>
      <c r="J446" t="s">
        <v>21</v>
      </c>
      <c r="K446" t="s">
        <v>22</v>
      </c>
      <c r="L446" s="19">
        <f t="shared" si="37"/>
        <v>40748.208333333336</v>
      </c>
      <c r="M446" s="16">
        <f>(((N446/60)/60)/24)+DATE(1970,1,1)</f>
        <v>40748.208333333336</v>
      </c>
      <c r="N446">
        <v>1311483600</v>
      </c>
      <c r="O446" s="19">
        <f t="shared" si="38"/>
        <v>40750.208333333336</v>
      </c>
      <c r="P446">
        <v>1311656400</v>
      </c>
      <c r="Q446" t="b">
        <v>0</v>
      </c>
      <c r="R446" t="b">
        <v>1</v>
      </c>
      <c r="S446" t="s">
        <v>60</v>
      </c>
      <c r="T446" t="str">
        <f t="shared" si="39"/>
        <v>music</v>
      </c>
      <c r="U446" t="str">
        <f t="shared" si="40"/>
        <v>indie rock</v>
      </c>
    </row>
    <row r="447" spans="1:21" ht="31" x14ac:dyDescent="0.35">
      <c r="A447">
        <v>445</v>
      </c>
      <c r="B447" s="4" t="s">
        <v>938</v>
      </c>
      <c r="C447" s="3" t="s">
        <v>939</v>
      </c>
      <c r="D447" s="11">
        <v>2100</v>
      </c>
      <c r="E447" s="11">
        <v>10739</v>
      </c>
      <c r="F447" s="9">
        <f t="shared" si="36"/>
        <v>511.38095238095235</v>
      </c>
      <c r="G447" s="6" t="s">
        <v>20</v>
      </c>
      <c r="H447">
        <v>170</v>
      </c>
      <c r="I447" s="11">
        <f t="shared" si="41"/>
        <v>63.170588235294119</v>
      </c>
      <c r="J447" t="s">
        <v>21</v>
      </c>
      <c r="K447" t="s">
        <v>22</v>
      </c>
      <c r="L447" s="19">
        <f t="shared" si="37"/>
        <v>40515.25</v>
      </c>
      <c r="M447" s="16">
        <f>(((N447/60)/60)/24)+DATE(1970,1,1)</f>
        <v>40515.25</v>
      </c>
      <c r="N447">
        <v>1291356000</v>
      </c>
      <c r="O447" s="19">
        <f t="shared" si="38"/>
        <v>40536.25</v>
      </c>
      <c r="P447">
        <v>1293170400</v>
      </c>
      <c r="Q447" t="b">
        <v>0</v>
      </c>
      <c r="R447" t="b">
        <v>1</v>
      </c>
      <c r="S447" t="s">
        <v>33</v>
      </c>
      <c r="T447" t="str">
        <f t="shared" si="39"/>
        <v>theater</v>
      </c>
      <c r="U447" t="str">
        <f t="shared" si="40"/>
        <v>plays</v>
      </c>
    </row>
    <row r="448" spans="1:21" x14ac:dyDescent="0.35">
      <c r="A448">
        <v>446</v>
      </c>
      <c r="B448" s="4" t="s">
        <v>940</v>
      </c>
      <c r="C448" s="3" t="s">
        <v>941</v>
      </c>
      <c r="D448" s="11">
        <v>6800</v>
      </c>
      <c r="E448" s="11">
        <v>5579</v>
      </c>
      <c r="F448" s="9">
        <f t="shared" si="36"/>
        <v>82.044117647058826</v>
      </c>
      <c r="G448" s="6" t="s">
        <v>14</v>
      </c>
      <c r="H448">
        <v>186</v>
      </c>
      <c r="I448" s="11">
        <f t="shared" si="41"/>
        <v>29.99462365591398</v>
      </c>
      <c r="J448" t="s">
        <v>21</v>
      </c>
      <c r="K448" t="s">
        <v>22</v>
      </c>
      <c r="L448" s="19">
        <f t="shared" si="37"/>
        <v>41261.25</v>
      </c>
      <c r="M448" s="16">
        <f>(((N448/60)/60)/24)+DATE(1970,1,1)</f>
        <v>41261.25</v>
      </c>
      <c r="N448">
        <v>1355810400</v>
      </c>
      <c r="O448" s="19">
        <f t="shared" si="38"/>
        <v>41263.25</v>
      </c>
      <c r="P448">
        <v>1355983200</v>
      </c>
      <c r="Q448" t="b">
        <v>0</v>
      </c>
      <c r="R448" t="b">
        <v>0</v>
      </c>
      <c r="S448" t="s">
        <v>65</v>
      </c>
      <c r="T448" t="str">
        <f t="shared" si="39"/>
        <v>technology</v>
      </c>
      <c r="U448" t="str">
        <f t="shared" si="40"/>
        <v>wearables</v>
      </c>
    </row>
    <row r="449" spans="1:21" ht="31" x14ac:dyDescent="0.35">
      <c r="A449">
        <v>447</v>
      </c>
      <c r="B449" s="4" t="s">
        <v>942</v>
      </c>
      <c r="C449" s="3" t="s">
        <v>943</v>
      </c>
      <c r="D449" s="11">
        <v>155200</v>
      </c>
      <c r="E449" s="11">
        <v>37754</v>
      </c>
      <c r="F449" s="9">
        <f t="shared" si="36"/>
        <v>24.326030927835053</v>
      </c>
      <c r="G449" s="6" t="s">
        <v>74</v>
      </c>
      <c r="H449">
        <v>439</v>
      </c>
      <c r="I449" s="11">
        <f t="shared" si="41"/>
        <v>86</v>
      </c>
      <c r="J449" t="s">
        <v>40</v>
      </c>
      <c r="K449" t="s">
        <v>41</v>
      </c>
      <c r="L449" s="19">
        <f t="shared" si="37"/>
        <v>43088.25</v>
      </c>
      <c r="M449" s="16">
        <f>(((N449/60)/60)/24)+DATE(1970,1,1)</f>
        <v>43088.25</v>
      </c>
      <c r="N449">
        <v>1513663200</v>
      </c>
      <c r="O449" s="19">
        <f t="shared" si="38"/>
        <v>43104.25</v>
      </c>
      <c r="P449">
        <v>1515045600</v>
      </c>
      <c r="Q449" t="b">
        <v>0</v>
      </c>
      <c r="R449" t="b">
        <v>0</v>
      </c>
      <c r="S449" t="s">
        <v>269</v>
      </c>
      <c r="T449" t="str">
        <f t="shared" si="39"/>
        <v>film &amp; video</v>
      </c>
      <c r="U449" t="str">
        <f t="shared" si="40"/>
        <v>television</v>
      </c>
    </row>
    <row r="450" spans="1:21" x14ac:dyDescent="0.35">
      <c r="A450">
        <v>448</v>
      </c>
      <c r="B450" s="4" t="s">
        <v>944</v>
      </c>
      <c r="C450" s="3" t="s">
        <v>945</v>
      </c>
      <c r="D450" s="11">
        <v>89900</v>
      </c>
      <c r="E450" s="11">
        <v>45384</v>
      </c>
      <c r="F450" s="9">
        <f t="shared" si="36"/>
        <v>50.482758620689658</v>
      </c>
      <c r="G450" s="6" t="s">
        <v>14</v>
      </c>
      <c r="H450">
        <v>605</v>
      </c>
      <c r="I450" s="11">
        <f t="shared" si="41"/>
        <v>75.014876033057845</v>
      </c>
      <c r="J450" t="s">
        <v>21</v>
      </c>
      <c r="K450" t="s">
        <v>22</v>
      </c>
      <c r="L450" s="19">
        <f t="shared" si="37"/>
        <v>41378.208333333336</v>
      </c>
      <c r="M450" s="16">
        <f>(((N450/60)/60)/24)+DATE(1970,1,1)</f>
        <v>41378.208333333336</v>
      </c>
      <c r="N450">
        <v>1365915600</v>
      </c>
      <c r="O450" s="19">
        <f t="shared" si="38"/>
        <v>41380.208333333336</v>
      </c>
      <c r="P450">
        <v>1366088400</v>
      </c>
      <c r="Q450" t="b">
        <v>0</v>
      </c>
      <c r="R450" t="b">
        <v>1</v>
      </c>
      <c r="S450" t="s">
        <v>89</v>
      </c>
      <c r="T450" t="str">
        <f t="shared" si="39"/>
        <v>games</v>
      </c>
      <c r="U450" t="str">
        <f t="shared" si="40"/>
        <v>video games</v>
      </c>
    </row>
    <row r="451" spans="1:21" x14ac:dyDescent="0.35">
      <c r="A451">
        <v>449</v>
      </c>
      <c r="B451" s="4" t="s">
        <v>946</v>
      </c>
      <c r="C451" s="3" t="s">
        <v>947</v>
      </c>
      <c r="D451" s="11">
        <v>900</v>
      </c>
      <c r="E451" s="11">
        <v>8703</v>
      </c>
      <c r="F451" s="9">
        <f t="shared" ref="F451:F514" si="42">E451/D451*100</f>
        <v>967</v>
      </c>
      <c r="G451" s="6" t="s">
        <v>20</v>
      </c>
      <c r="H451">
        <v>86</v>
      </c>
      <c r="I451" s="11">
        <f t="shared" si="41"/>
        <v>101.19767441860465</v>
      </c>
      <c r="J451" t="s">
        <v>36</v>
      </c>
      <c r="K451" t="s">
        <v>37</v>
      </c>
      <c r="L451" s="19">
        <f t="shared" ref="L451:L514" si="43">(((N451/60)/60)/24)+DATE(1970,1,1)</f>
        <v>43530.25</v>
      </c>
      <c r="M451" s="16">
        <f>(((N451/60)/60)/24)+DATE(1970,1,1)</f>
        <v>43530.25</v>
      </c>
      <c r="N451">
        <v>1551852000</v>
      </c>
      <c r="O451" s="19">
        <f t="shared" ref="O451:O514" si="44">(((P451/60)/60)/24)+DATE(1970,1,1)</f>
        <v>43547.208333333328</v>
      </c>
      <c r="P451">
        <v>1553317200</v>
      </c>
      <c r="Q451" t="b">
        <v>0</v>
      </c>
      <c r="R451" t="b">
        <v>0</v>
      </c>
      <c r="S451" t="s">
        <v>89</v>
      </c>
      <c r="T451" t="str">
        <f t="shared" ref="T451:T514" si="45">LEFT(S451,FIND("~",SUBSTITUTE(S451,"/","~",LEN(S451)-LEN(SUBSTITUTE(S451,"/",""))))-1)</f>
        <v>games</v>
      </c>
      <c r="U451" t="str">
        <f t="shared" ref="U451:U514" si="46">RIGHT(S451,LEN(S451)-FIND("/",S451))</f>
        <v>video games</v>
      </c>
    </row>
    <row r="452" spans="1:21" x14ac:dyDescent="0.35">
      <c r="A452">
        <v>450</v>
      </c>
      <c r="B452" s="4" t="s">
        <v>948</v>
      </c>
      <c r="C452" s="3" t="s">
        <v>949</v>
      </c>
      <c r="D452" s="11">
        <v>100</v>
      </c>
      <c r="E452" s="11">
        <v>4</v>
      </c>
      <c r="F452" s="9">
        <f t="shared" si="42"/>
        <v>4</v>
      </c>
      <c r="G452" s="6" t="s">
        <v>14</v>
      </c>
      <c r="H452">
        <v>1</v>
      </c>
      <c r="I452" s="11">
        <f t="shared" ref="I452:I515" si="47">E452/H452</f>
        <v>4</v>
      </c>
      <c r="J452" t="s">
        <v>15</v>
      </c>
      <c r="K452" t="s">
        <v>16</v>
      </c>
      <c r="L452" s="19">
        <f t="shared" si="43"/>
        <v>43394.208333333328</v>
      </c>
      <c r="M452" s="16">
        <f>(((N452/60)/60)/24)+DATE(1970,1,1)</f>
        <v>43394.208333333328</v>
      </c>
      <c r="N452">
        <v>1540098000</v>
      </c>
      <c r="O452" s="19">
        <f t="shared" si="44"/>
        <v>43417.25</v>
      </c>
      <c r="P452">
        <v>1542088800</v>
      </c>
      <c r="Q452" t="b">
        <v>0</v>
      </c>
      <c r="R452" t="b">
        <v>0</v>
      </c>
      <c r="S452" t="s">
        <v>71</v>
      </c>
      <c r="T452" t="str">
        <f t="shared" si="45"/>
        <v>film &amp; video</v>
      </c>
      <c r="U452" t="str">
        <f t="shared" si="46"/>
        <v>animation</v>
      </c>
    </row>
    <row r="453" spans="1:21" x14ac:dyDescent="0.35">
      <c r="A453">
        <v>451</v>
      </c>
      <c r="B453" s="4" t="s">
        <v>950</v>
      </c>
      <c r="C453" s="3" t="s">
        <v>951</v>
      </c>
      <c r="D453" s="11">
        <v>148400</v>
      </c>
      <c r="E453" s="11">
        <v>182302</v>
      </c>
      <c r="F453" s="9">
        <f t="shared" si="42"/>
        <v>122.84501347708894</v>
      </c>
      <c r="G453" s="6" t="s">
        <v>20</v>
      </c>
      <c r="H453">
        <v>6286</v>
      </c>
      <c r="I453" s="11">
        <f t="shared" si="47"/>
        <v>29.001272669424118</v>
      </c>
      <c r="J453" t="s">
        <v>21</v>
      </c>
      <c r="K453" t="s">
        <v>22</v>
      </c>
      <c r="L453" s="19">
        <f t="shared" si="43"/>
        <v>42935.208333333328</v>
      </c>
      <c r="M453" s="16">
        <f>(((N453/60)/60)/24)+DATE(1970,1,1)</f>
        <v>42935.208333333328</v>
      </c>
      <c r="N453">
        <v>1500440400</v>
      </c>
      <c r="O453" s="19">
        <f t="shared" si="44"/>
        <v>42966.208333333328</v>
      </c>
      <c r="P453">
        <v>1503118800</v>
      </c>
      <c r="Q453" t="b">
        <v>0</v>
      </c>
      <c r="R453" t="b">
        <v>0</v>
      </c>
      <c r="S453" t="s">
        <v>23</v>
      </c>
      <c r="T453" t="str">
        <f t="shared" si="45"/>
        <v>music</v>
      </c>
      <c r="U453" t="str">
        <f t="shared" si="46"/>
        <v>rock</v>
      </c>
    </row>
    <row r="454" spans="1:21" ht="31" x14ac:dyDescent="0.35">
      <c r="A454">
        <v>452</v>
      </c>
      <c r="B454" s="4" t="s">
        <v>952</v>
      </c>
      <c r="C454" s="3" t="s">
        <v>953</v>
      </c>
      <c r="D454" s="11">
        <v>4800</v>
      </c>
      <c r="E454" s="11">
        <v>3045</v>
      </c>
      <c r="F454" s="9">
        <f t="shared" si="42"/>
        <v>63.4375</v>
      </c>
      <c r="G454" s="6" t="s">
        <v>14</v>
      </c>
      <c r="H454">
        <v>31</v>
      </c>
      <c r="I454" s="11">
        <f t="shared" si="47"/>
        <v>98.225806451612897</v>
      </c>
      <c r="J454" t="s">
        <v>21</v>
      </c>
      <c r="K454" t="s">
        <v>22</v>
      </c>
      <c r="L454" s="19">
        <f t="shared" si="43"/>
        <v>40365.208333333336</v>
      </c>
      <c r="M454" s="16">
        <f>(((N454/60)/60)/24)+DATE(1970,1,1)</f>
        <v>40365.208333333336</v>
      </c>
      <c r="N454">
        <v>1278392400</v>
      </c>
      <c r="O454" s="19">
        <f t="shared" si="44"/>
        <v>40366.208333333336</v>
      </c>
      <c r="P454">
        <v>1278478800</v>
      </c>
      <c r="Q454" t="b">
        <v>0</v>
      </c>
      <c r="R454" t="b">
        <v>0</v>
      </c>
      <c r="S454" t="s">
        <v>53</v>
      </c>
      <c r="T454" t="str">
        <f t="shared" si="45"/>
        <v>film &amp; video</v>
      </c>
      <c r="U454" t="str">
        <f t="shared" si="46"/>
        <v>drama</v>
      </c>
    </row>
    <row r="455" spans="1:21" ht="31" x14ac:dyDescent="0.35">
      <c r="A455">
        <v>453</v>
      </c>
      <c r="B455" s="4" t="s">
        <v>954</v>
      </c>
      <c r="C455" s="3" t="s">
        <v>955</v>
      </c>
      <c r="D455" s="11">
        <v>182400</v>
      </c>
      <c r="E455" s="11">
        <v>102749</v>
      </c>
      <c r="F455" s="9">
        <f t="shared" si="42"/>
        <v>56.331688596491226</v>
      </c>
      <c r="G455" s="6" t="s">
        <v>14</v>
      </c>
      <c r="H455">
        <v>1181</v>
      </c>
      <c r="I455" s="11">
        <f t="shared" si="47"/>
        <v>87.001693480101608</v>
      </c>
      <c r="J455" t="s">
        <v>21</v>
      </c>
      <c r="K455" t="s">
        <v>22</v>
      </c>
      <c r="L455" s="19">
        <f t="shared" si="43"/>
        <v>42705.25</v>
      </c>
      <c r="M455" s="16">
        <f>(((N455/60)/60)/24)+DATE(1970,1,1)</f>
        <v>42705.25</v>
      </c>
      <c r="N455">
        <v>1480572000</v>
      </c>
      <c r="O455" s="19">
        <f t="shared" si="44"/>
        <v>42746.25</v>
      </c>
      <c r="P455">
        <v>1484114400</v>
      </c>
      <c r="Q455" t="b">
        <v>0</v>
      </c>
      <c r="R455" t="b">
        <v>0</v>
      </c>
      <c r="S455" t="s">
        <v>474</v>
      </c>
      <c r="T455" t="str">
        <f t="shared" si="45"/>
        <v>film &amp; video</v>
      </c>
      <c r="U455" t="str">
        <f t="shared" si="46"/>
        <v>science fiction</v>
      </c>
    </row>
    <row r="456" spans="1:21" x14ac:dyDescent="0.35">
      <c r="A456">
        <v>454</v>
      </c>
      <c r="B456" s="4" t="s">
        <v>956</v>
      </c>
      <c r="C456" s="3" t="s">
        <v>957</v>
      </c>
      <c r="D456" s="11">
        <v>4000</v>
      </c>
      <c r="E456" s="11">
        <v>1763</v>
      </c>
      <c r="F456" s="9">
        <f t="shared" si="42"/>
        <v>44.074999999999996</v>
      </c>
      <c r="G456" s="6" t="s">
        <v>14</v>
      </c>
      <c r="H456">
        <v>39</v>
      </c>
      <c r="I456" s="11">
        <f t="shared" si="47"/>
        <v>45.205128205128204</v>
      </c>
      <c r="J456" t="s">
        <v>21</v>
      </c>
      <c r="K456" t="s">
        <v>22</v>
      </c>
      <c r="L456" s="19">
        <f t="shared" si="43"/>
        <v>41568.208333333336</v>
      </c>
      <c r="M456" s="16">
        <f>(((N456/60)/60)/24)+DATE(1970,1,1)</f>
        <v>41568.208333333336</v>
      </c>
      <c r="N456">
        <v>1382331600</v>
      </c>
      <c r="O456" s="19">
        <f t="shared" si="44"/>
        <v>41604.25</v>
      </c>
      <c r="P456">
        <v>1385445600</v>
      </c>
      <c r="Q456" t="b">
        <v>0</v>
      </c>
      <c r="R456" t="b">
        <v>1</v>
      </c>
      <c r="S456" t="s">
        <v>53</v>
      </c>
      <c r="T456" t="str">
        <f t="shared" si="45"/>
        <v>film &amp; video</v>
      </c>
      <c r="U456" t="str">
        <f t="shared" si="46"/>
        <v>drama</v>
      </c>
    </row>
    <row r="457" spans="1:21" x14ac:dyDescent="0.35">
      <c r="A457">
        <v>455</v>
      </c>
      <c r="B457" s="4" t="s">
        <v>958</v>
      </c>
      <c r="C457" s="3" t="s">
        <v>959</v>
      </c>
      <c r="D457" s="11">
        <v>116500</v>
      </c>
      <c r="E457" s="11">
        <v>137904</v>
      </c>
      <c r="F457" s="9">
        <f t="shared" si="42"/>
        <v>118.37253218884121</v>
      </c>
      <c r="G457" s="6" t="s">
        <v>20</v>
      </c>
      <c r="H457">
        <v>3727</v>
      </c>
      <c r="I457" s="11">
        <f t="shared" si="47"/>
        <v>37.001341561577675</v>
      </c>
      <c r="J457" t="s">
        <v>21</v>
      </c>
      <c r="K457" t="s">
        <v>22</v>
      </c>
      <c r="L457" s="19">
        <f t="shared" si="43"/>
        <v>40809.208333333336</v>
      </c>
      <c r="M457" s="16">
        <f>(((N457/60)/60)/24)+DATE(1970,1,1)</f>
        <v>40809.208333333336</v>
      </c>
      <c r="N457">
        <v>1316754000</v>
      </c>
      <c r="O457" s="19">
        <f t="shared" si="44"/>
        <v>40832.208333333336</v>
      </c>
      <c r="P457">
        <v>1318741200</v>
      </c>
      <c r="Q457" t="b">
        <v>0</v>
      </c>
      <c r="R457" t="b">
        <v>0</v>
      </c>
      <c r="S457" t="s">
        <v>33</v>
      </c>
      <c r="T457" t="str">
        <f t="shared" si="45"/>
        <v>theater</v>
      </c>
      <c r="U457" t="str">
        <f t="shared" si="46"/>
        <v>plays</v>
      </c>
    </row>
    <row r="458" spans="1:21" ht="31" x14ac:dyDescent="0.35">
      <c r="A458">
        <v>456</v>
      </c>
      <c r="B458" s="4" t="s">
        <v>960</v>
      </c>
      <c r="C458" s="3" t="s">
        <v>961</v>
      </c>
      <c r="D458" s="11">
        <v>146400</v>
      </c>
      <c r="E458" s="11">
        <v>152438</v>
      </c>
      <c r="F458" s="9">
        <f t="shared" si="42"/>
        <v>104.1243169398907</v>
      </c>
      <c r="G458" s="6" t="s">
        <v>20</v>
      </c>
      <c r="H458">
        <v>1605</v>
      </c>
      <c r="I458" s="11">
        <f t="shared" si="47"/>
        <v>94.976947040498445</v>
      </c>
      <c r="J458" t="s">
        <v>21</v>
      </c>
      <c r="K458" t="s">
        <v>22</v>
      </c>
      <c r="L458" s="19">
        <f t="shared" si="43"/>
        <v>43141.25</v>
      </c>
      <c r="M458" s="16">
        <f>(((N458/60)/60)/24)+DATE(1970,1,1)</f>
        <v>43141.25</v>
      </c>
      <c r="N458">
        <v>1518242400</v>
      </c>
      <c r="O458" s="19">
        <f t="shared" si="44"/>
        <v>43141.25</v>
      </c>
      <c r="P458">
        <v>1518242400</v>
      </c>
      <c r="Q458" t="b">
        <v>0</v>
      </c>
      <c r="R458" t="b">
        <v>1</v>
      </c>
      <c r="S458" t="s">
        <v>60</v>
      </c>
      <c r="T458" t="str">
        <f t="shared" si="45"/>
        <v>music</v>
      </c>
      <c r="U458" t="str">
        <f t="shared" si="46"/>
        <v>indie rock</v>
      </c>
    </row>
    <row r="459" spans="1:21" x14ac:dyDescent="0.35">
      <c r="A459">
        <v>457</v>
      </c>
      <c r="B459" s="4" t="s">
        <v>962</v>
      </c>
      <c r="C459" s="3" t="s">
        <v>963</v>
      </c>
      <c r="D459" s="11">
        <v>5000</v>
      </c>
      <c r="E459" s="11">
        <v>1332</v>
      </c>
      <c r="F459" s="9">
        <f t="shared" si="42"/>
        <v>26.640000000000004</v>
      </c>
      <c r="G459" s="6" t="s">
        <v>14</v>
      </c>
      <c r="H459">
        <v>46</v>
      </c>
      <c r="I459" s="11">
        <f t="shared" si="47"/>
        <v>28.956521739130434</v>
      </c>
      <c r="J459" t="s">
        <v>21</v>
      </c>
      <c r="K459" t="s">
        <v>22</v>
      </c>
      <c r="L459" s="19">
        <f t="shared" si="43"/>
        <v>42657.208333333328</v>
      </c>
      <c r="M459" s="16">
        <f>(((N459/60)/60)/24)+DATE(1970,1,1)</f>
        <v>42657.208333333328</v>
      </c>
      <c r="N459">
        <v>1476421200</v>
      </c>
      <c r="O459" s="19">
        <f t="shared" si="44"/>
        <v>42659.208333333328</v>
      </c>
      <c r="P459">
        <v>1476594000</v>
      </c>
      <c r="Q459" t="b">
        <v>0</v>
      </c>
      <c r="R459" t="b">
        <v>0</v>
      </c>
      <c r="S459" t="s">
        <v>33</v>
      </c>
      <c r="T459" t="str">
        <f t="shared" si="45"/>
        <v>theater</v>
      </c>
      <c r="U459" t="str">
        <f t="shared" si="46"/>
        <v>plays</v>
      </c>
    </row>
    <row r="460" spans="1:21" x14ac:dyDescent="0.35">
      <c r="A460">
        <v>458</v>
      </c>
      <c r="B460" s="4" t="s">
        <v>964</v>
      </c>
      <c r="C460" s="3" t="s">
        <v>965</v>
      </c>
      <c r="D460" s="11">
        <v>33800</v>
      </c>
      <c r="E460" s="11">
        <v>118706</v>
      </c>
      <c r="F460" s="9">
        <f t="shared" si="42"/>
        <v>351.20118343195264</v>
      </c>
      <c r="G460" s="6" t="s">
        <v>20</v>
      </c>
      <c r="H460">
        <v>2120</v>
      </c>
      <c r="I460" s="11">
        <f t="shared" si="47"/>
        <v>55.993396226415094</v>
      </c>
      <c r="J460" t="s">
        <v>21</v>
      </c>
      <c r="K460" t="s">
        <v>22</v>
      </c>
      <c r="L460" s="19">
        <f t="shared" si="43"/>
        <v>40265.208333333336</v>
      </c>
      <c r="M460" s="16">
        <f>(((N460/60)/60)/24)+DATE(1970,1,1)</f>
        <v>40265.208333333336</v>
      </c>
      <c r="N460">
        <v>1269752400</v>
      </c>
      <c r="O460" s="19">
        <f t="shared" si="44"/>
        <v>40309.208333333336</v>
      </c>
      <c r="P460">
        <v>1273554000</v>
      </c>
      <c r="Q460" t="b">
        <v>0</v>
      </c>
      <c r="R460" t="b">
        <v>0</v>
      </c>
      <c r="S460" t="s">
        <v>33</v>
      </c>
      <c r="T460" t="str">
        <f t="shared" si="45"/>
        <v>theater</v>
      </c>
      <c r="U460" t="str">
        <f t="shared" si="46"/>
        <v>plays</v>
      </c>
    </row>
    <row r="461" spans="1:21" x14ac:dyDescent="0.35">
      <c r="A461">
        <v>459</v>
      </c>
      <c r="B461" s="4" t="s">
        <v>966</v>
      </c>
      <c r="C461" s="3" t="s">
        <v>967</v>
      </c>
      <c r="D461" s="11">
        <v>6300</v>
      </c>
      <c r="E461" s="11">
        <v>5674</v>
      </c>
      <c r="F461" s="9">
        <f t="shared" si="42"/>
        <v>90.063492063492063</v>
      </c>
      <c r="G461" s="6" t="s">
        <v>14</v>
      </c>
      <c r="H461">
        <v>105</v>
      </c>
      <c r="I461" s="11">
        <f t="shared" si="47"/>
        <v>54.038095238095238</v>
      </c>
      <c r="J461" t="s">
        <v>21</v>
      </c>
      <c r="K461" t="s">
        <v>22</v>
      </c>
      <c r="L461" s="19">
        <f t="shared" si="43"/>
        <v>42001.25</v>
      </c>
      <c r="M461" s="16">
        <f>(((N461/60)/60)/24)+DATE(1970,1,1)</f>
        <v>42001.25</v>
      </c>
      <c r="N461">
        <v>1419746400</v>
      </c>
      <c r="O461" s="19">
        <f t="shared" si="44"/>
        <v>42026.25</v>
      </c>
      <c r="P461">
        <v>1421906400</v>
      </c>
      <c r="Q461" t="b">
        <v>0</v>
      </c>
      <c r="R461" t="b">
        <v>0</v>
      </c>
      <c r="S461" t="s">
        <v>42</v>
      </c>
      <c r="T461" t="str">
        <f t="shared" si="45"/>
        <v>film &amp; video</v>
      </c>
      <c r="U461" t="str">
        <f t="shared" si="46"/>
        <v>documentary</v>
      </c>
    </row>
    <row r="462" spans="1:21" x14ac:dyDescent="0.35">
      <c r="A462">
        <v>460</v>
      </c>
      <c r="B462" s="4" t="s">
        <v>968</v>
      </c>
      <c r="C462" s="3" t="s">
        <v>969</v>
      </c>
      <c r="D462" s="11">
        <v>2400</v>
      </c>
      <c r="E462" s="11">
        <v>4119</v>
      </c>
      <c r="F462" s="9">
        <f t="shared" si="42"/>
        <v>171.625</v>
      </c>
      <c r="G462" s="6" t="s">
        <v>20</v>
      </c>
      <c r="H462">
        <v>50</v>
      </c>
      <c r="I462" s="11">
        <f t="shared" si="47"/>
        <v>82.38</v>
      </c>
      <c r="J462" t="s">
        <v>21</v>
      </c>
      <c r="K462" t="s">
        <v>22</v>
      </c>
      <c r="L462" s="19">
        <f t="shared" si="43"/>
        <v>40399.208333333336</v>
      </c>
      <c r="M462" s="16">
        <f>(((N462/60)/60)/24)+DATE(1970,1,1)</f>
        <v>40399.208333333336</v>
      </c>
      <c r="N462">
        <v>1281330000</v>
      </c>
      <c r="O462" s="19">
        <f t="shared" si="44"/>
        <v>40402.208333333336</v>
      </c>
      <c r="P462">
        <v>1281589200</v>
      </c>
      <c r="Q462" t="b">
        <v>0</v>
      </c>
      <c r="R462" t="b">
        <v>0</v>
      </c>
      <c r="S462" t="s">
        <v>33</v>
      </c>
      <c r="T462" t="str">
        <f t="shared" si="45"/>
        <v>theater</v>
      </c>
      <c r="U462" t="str">
        <f t="shared" si="46"/>
        <v>plays</v>
      </c>
    </row>
    <row r="463" spans="1:21" x14ac:dyDescent="0.35">
      <c r="A463">
        <v>461</v>
      </c>
      <c r="B463" s="4" t="s">
        <v>970</v>
      </c>
      <c r="C463" s="3" t="s">
        <v>971</v>
      </c>
      <c r="D463" s="11">
        <v>98800</v>
      </c>
      <c r="E463" s="11">
        <v>139354</v>
      </c>
      <c r="F463" s="9">
        <f t="shared" si="42"/>
        <v>141.04655870445345</v>
      </c>
      <c r="G463" s="6" t="s">
        <v>20</v>
      </c>
      <c r="H463">
        <v>2080</v>
      </c>
      <c r="I463" s="11">
        <f t="shared" si="47"/>
        <v>66.997115384615384</v>
      </c>
      <c r="J463" t="s">
        <v>21</v>
      </c>
      <c r="K463" t="s">
        <v>22</v>
      </c>
      <c r="L463" s="19">
        <f t="shared" si="43"/>
        <v>41757.208333333336</v>
      </c>
      <c r="M463" s="16">
        <f>(((N463/60)/60)/24)+DATE(1970,1,1)</f>
        <v>41757.208333333336</v>
      </c>
      <c r="N463">
        <v>1398661200</v>
      </c>
      <c r="O463" s="19">
        <f t="shared" si="44"/>
        <v>41777.208333333336</v>
      </c>
      <c r="P463">
        <v>1400389200</v>
      </c>
      <c r="Q463" t="b">
        <v>0</v>
      </c>
      <c r="R463" t="b">
        <v>0</v>
      </c>
      <c r="S463" t="s">
        <v>53</v>
      </c>
      <c r="T463" t="str">
        <f t="shared" si="45"/>
        <v>film &amp; video</v>
      </c>
      <c r="U463" t="str">
        <f t="shared" si="46"/>
        <v>drama</v>
      </c>
    </row>
    <row r="464" spans="1:21" x14ac:dyDescent="0.35">
      <c r="A464">
        <v>462</v>
      </c>
      <c r="B464" s="4" t="s">
        <v>972</v>
      </c>
      <c r="C464" s="3" t="s">
        <v>973</v>
      </c>
      <c r="D464" s="11">
        <v>188800</v>
      </c>
      <c r="E464" s="11">
        <v>57734</v>
      </c>
      <c r="F464" s="9">
        <f t="shared" si="42"/>
        <v>30.57944915254237</v>
      </c>
      <c r="G464" s="6" t="s">
        <v>14</v>
      </c>
      <c r="H464">
        <v>535</v>
      </c>
      <c r="I464" s="11">
        <f t="shared" si="47"/>
        <v>107.91401869158878</v>
      </c>
      <c r="J464" t="s">
        <v>21</v>
      </c>
      <c r="K464" t="s">
        <v>22</v>
      </c>
      <c r="L464" s="19">
        <f t="shared" si="43"/>
        <v>41304.25</v>
      </c>
      <c r="M464" s="16">
        <f>(((N464/60)/60)/24)+DATE(1970,1,1)</f>
        <v>41304.25</v>
      </c>
      <c r="N464">
        <v>1359525600</v>
      </c>
      <c r="O464" s="19">
        <f t="shared" si="44"/>
        <v>41342.25</v>
      </c>
      <c r="P464">
        <v>1362808800</v>
      </c>
      <c r="Q464" t="b">
        <v>0</v>
      </c>
      <c r="R464" t="b">
        <v>0</v>
      </c>
      <c r="S464" t="s">
        <v>292</v>
      </c>
      <c r="T464" t="str">
        <f t="shared" si="45"/>
        <v>games</v>
      </c>
      <c r="U464" t="str">
        <f t="shared" si="46"/>
        <v>mobile games</v>
      </c>
    </row>
    <row r="465" spans="1:21" ht="31" x14ac:dyDescent="0.35">
      <c r="A465">
        <v>463</v>
      </c>
      <c r="B465" s="4" t="s">
        <v>974</v>
      </c>
      <c r="C465" s="3" t="s">
        <v>975</v>
      </c>
      <c r="D465" s="11">
        <v>134300</v>
      </c>
      <c r="E465" s="11">
        <v>145265</v>
      </c>
      <c r="F465" s="9">
        <f t="shared" si="42"/>
        <v>108.16455696202532</v>
      </c>
      <c r="G465" s="6" t="s">
        <v>20</v>
      </c>
      <c r="H465">
        <v>2105</v>
      </c>
      <c r="I465" s="11">
        <f t="shared" si="47"/>
        <v>69.009501187648453</v>
      </c>
      <c r="J465" t="s">
        <v>21</v>
      </c>
      <c r="K465" t="s">
        <v>22</v>
      </c>
      <c r="L465" s="19">
        <f t="shared" si="43"/>
        <v>41639.25</v>
      </c>
      <c r="M465" s="16">
        <f>(((N465/60)/60)/24)+DATE(1970,1,1)</f>
        <v>41639.25</v>
      </c>
      <c r="N465">
        <v>1388469600</v>
      </c>
      <c r="O465" s="19">
        <f t="shared" si="44"/>
        <v>41643.25</v>
      </c>
      <c r="P465">
        <v>1388815200</v>
      </c>
      <c r="Q465" t="b">
        <v>0</v>
      </c>
      <c r="R465" t="b">
        <v>0</v>
      </c>
      <c r="S465" t="s">
        <v>71</v>
      </c>
      <c r="T465" t="str">
        <f t="shared" si="45"/>
        <v>film &amp; video</v>
      </c>
      <c r="U465" t="str">
        <f t="shared" si="46"/>
        <v>animation</v>
      </c>
    </row>
    <row r="466" spans="1:21" x14ac:dyDescent="0.35">
      <c r="A466">
        <v>464</v>
      </c>
      <c r="B466" s="4" t="s">
        <v>976</v>
      </c>
      <c r="C466" s="3" t="s">
        <v>977</v>
      </c>
      <c r="D466" s="11">
        <v>71200</v>
      </c>
      <c r="E466" s="11">
        <v>95020</v>
      </c>
      <c r="F466" s="9">
        <f t="shared" si="42"/>
        <v>133.45505617977528</v>
      </c>
      <c r="G466" s="6" t="s">
        <v>20</v>
      </c>
      <c r="H466">
        <v>2436</v>
      </c>
      <c r="I466" s="11">
        <f t="shared" si="47"/>
        <v>39.006568144499177</v>
      </c>
      <c r="J466" t="s">
        <v>21</v>
      </c>
      <c r="K466" t="s">
        <v>22</v>
      </c>
      <c r="L466" s="19">
        <f t="shared" si="43"/>
        <v>43142.25</v>
      </c>
      <c r="M466" s="16">
        <f>(((N466/60)/60)/24)+DATE(1970,1,1)</f>
        <v>43142.25</v>
      </c>
      <c r="N466">
        <v>1518328800</v>
      </c>
      <c r="O466" s="19">
        <f t="shared" si="44"/>
        <v>43156.25</v>
      </c>
      <c r="P466">
        <v>1519538400</v>
      </c>
      <c r="Q466" t="b">
        <v>0</v>
      </c>
      <c r="R466" t="b">
        <v>0</v>
      </c>
      <c r="S466" t="s">
        <v>33</v>
      </c>
      <c r="T466" t="str">
        <f t="shared" si="45"/>
        <v>theater</v>
      </c>
      <c r="U466" t="str">
        <f t="shared" si="46"/>
        <v>plays</v>
      </c>
    </row>
    <row r="467" spans="1:21" x14ac:dyDescent="0.35">
      <c r="A467">
        <v>465</v>
      </c>
      <c r="B467" s="4" t="s">
        <v>978</v>
      </c>
      <c r="C467" s="3" t="s">
        <v>979</v>
      </c>
      <c r="D467" s="11">
        <v>4700</v>
      </c>
      <c r="E467" s="11">
        <v>8829</v>
      </c>
      <c r="F467" s="9">
        <f t="shared" si="42"/>
        <v>187.85106382978722</v>
      </c>
      <c r="G467" s="6" t="s">
        <v>20</v>
      </c>
      <c r="H467">
        <v>80</v>
      </c>
      <c r="I467" s="11">
        <f t="shared" si="47"/>
        <v>110.3625</v>
      </c>
      <c r="J467" t="s">
        <v>21</v>
      </c>
      <c r="K467" t="s">
        <v>22</v>
      </c>
      <c r="L467" s="19">
        <f t="shared" si="43"/>
        <v>43127.25</v>
      </c>
      <c r="M467" s="16">
        <f>(((N467/60)/60)/24)+DATE(1970,1,1)</f>
        <v>43127.25</v>
      </c>
      <c r="N467">
        <v>1517032800</v>
      </c>
      <c r="O467" s="19">
        <f t="shared" si="44"/>
        <v>43136.25</v>
      </c>
      <c r="P467">
        <v>1517810400</v>
      </c>
      <c r="Q467" t="b">
        <v>0</v>
      </c>
      <c r="R467" t="b">
        <v>0</v>
      </c>
      <c r="S467" t="s">
        <v>206</v>
      </c>
      <c r="T467" t="str">
        <f t="shared" si="45"/>
        <v>publishing</v>
      </c>
      <c r="U467" t="str">
        <f t="shared" si="46"/>
        <v>translations</v>
      </c>
    </row>
    <row r="468" spans="1:21" x14ac:dyDescent="0.35">
      <c r="A468">
        <v>466</v>
      </c>
      <c r="B468" s="4" t="s">
        <v>980</v>
      </c>
      <c r="C468" s="3" t="s">
        <v>981</v>
      </c>
      <c r="D468" s="11">
        <v>1200</v>
      </c>
      <c r="E468" s="11">
        <v>3984</v>
      </c>
      <c r="F468" s="9">
        <f t="shared" si="42"/>
        <v>332</v>
      </c>
      <c r="G468" s="6" t="s">
        <v>20</v>
      </c>
      <c r="H468">
        <v>42</v>
      </c>
      <c r="I468" s="11">
        <f t="shared" si="47"/>
        <v>94.857142857142861</v>
      </c>
      <c r="J468" t="s">
        <v>21</v>
      </c>
      <c r="K468" t="s">
        <v>22</v>
      </c>
      <c r="L468" s="19">
        <f t="shared" si="43"/>
        <v>41409.208333333336</v>
      </c>
      <c r="M468" s="16">
        <f>(((N468/60)/60)/24)+DATE(1970,1,1)</f>
        <v>41409.208333333336</v>
      </c>
      <c r="N468">
        <v>1368594000</v>
      </c>
      <c r="O468" s="19">
        <f t="shared" si="44"/>
        <v>41432.208333333336</v>
      </c>
      <c r="P468">
        <v>1370581200</v>
      </c>
      <c r="Q468" t="b">
        <v>0</v>
      </c>
      <c r="R468" t="b">
        <v>1</v>
      </c>
      <c r="S468" t="s">
        <v>65</v>
      </c>
      <c r="T468" t="str">
        <f t="shared" si="45"/>
        <v>technology</v>
      </c>
      <c r="U468" t="str">
        <f t="shared" si="46"/>
        <v>wearables</v>
      </c>
    </row>
    <row r="469" spans="1:21" ht="31" x14ac:dyDescent="0.35">
      <c r="A469">
        <v>467</v>
      </c>
      <c r="B469" s="4" t="s">
        <v>982</v>
      </c>
      <c r="C469" s="3" t="s">
        <v>983</v>
      </c>
      <c r="D469" s="11">
        <v>1400</v>
      </c>
      <c r="E469" s="11">
        <v>8053</v>
      </c>
      <c r="F469" s="9">
        <f t="shared" si="42"/>
        <v>575.21428571428578</v>
      </c>
      <c r="G469" s="6" t="s">
        <v>20</v>
      </c>
      <c r="H469">
        <v>139</v>
      </c>
      <c r="I469" s="11">
        <f t="shared" si="47"/>
        <v>57.935251798561154</v>
      </c>
      <c r="J469" t="s">
        <v>15</v>
      </c>
      <c r="K469" t="s">
        <v>16</v>
      </c>
      <c r="L469" s="19">
        <f t="shared" si="43"/>
        <v>42331.25</v>
      </c>
      <c r="M469" s="16">
        <f>(((N469/60)/60)/24)+DATE(1970,1,1)</f>
        <v>42331.25</v>
      </c>
      <c r="N469">
        <v>1448258400</v>
      </c>
      <c r="O469" s="19">
        <f t="shared" si="44"/>
        <v>42338.25</v>
      </c>
      <c r="P469">
        <v>1448863200</v>
      </c>
      <c r="Q469" t="b">
        <v>0</v>
      </c>
      <c r="R469" t="b">
        <v>1</v>
      </c>
      <c r="S469" t="s">
        <v>28</v>
      </c>
      <c r="T469" t="str">
        <f t="shared" si="45"/>
        <v>technology</v>
      </c>
      <c r="U469" t="str">
        <f t="shared" si="46"/>
        <v>web</v>
      </c>
    </row>
    <row r="470" spans="1:21" x14ac:dyDescent="0.35">
      <c r="A470">
        <v>468</v>
      </c>
      <c r="B470" s="4" t="s">
        <v>984</v>
      </c>
      <c r="C470" s="3" t="s">
        <v>985</v>
      </c>
      <c r="D470" s="11">
        <v>4000</v>
      </c>
      <c r="E470" s="11">
        <v>1620</v>
      </c>
      <c r="F470" s="9">
        <f t="shared" si="42"/>
        <v>40.5</v>
      </c>
      <c r="G470" s="6" t="s">
        <v>14</v>
      </c>
      <c r="H470">
        <v>16</v>
      </c>
      <c r="I470" s="11">
        <f t="shared" si="47"/>
        <v>101.25</v>
      </c>
      <c r="J470" t="s">
        <v>21</v>
      </c>
      <c r="K470" t="s">
        <v>22</v>
      </c>
      <c r="L470" s="19">
        <f t="shared" si="43"/>
        <v>43569.208333333328</v>
      </c>
      <c r="M470" s="16">
        <f>(((N470/60)/60)/24)+DATE(1970,1,1)</f>
        <v>43569.208333333328</v>
      </c>
      <c r="N470">
        <v>1555218000</v>
      </c>
      <c r="O470" s="19">
        <f t="shared" si="44"/>
        <v>43585.208333333328</v>
      </c>
      <c r="P470">
        <v>1556600400</v>
      </c>
      <c r="Q470" t="b">
        <v>0</v>
      </c>
      <c r="R470" t="b">
        <v>0</v>
      </c>
      <c r="S470" t="s">
        <v>33</v>
      </c>
      <c r="T470" t="str">
        <f t="shared" si="45"/>
        <v>theater</v>
      </c>
      <c r="U470" t="str">
        <f t="shared" si="46"/>
        <v>plays</v>
      </c>
    </row>
    <row r="471" spans="1:21" x14ac:dyDescent="0.35">
      <c r="A471">
        <v>469</v>
      </c>
      <c r="B471" s="4" t="s">
        <v>986</v>
      </c>
      <c r="C471" s="3" t="s">
        <v>987</v>
      </c>
      <c r="D471" s="11">
        <v>5600</v>
      </c>
      <c r="E471" s="11">
        <v>10328</v>
      </c>
      <c r="F471" s="9">
        <f t="shared" si="42"/>
        <v>184.42857142857144</v>
      </c>
      <c r="G471" s="6" t="s">
        <v>20</v>
      </c>
      <c r="H471">
        <v>159</v>
      </c>
      <c r="I471" s="11">
        <f t="shared" si="47"/>
        <v>64.95597484276729</v>
      </c>
      <c r="J471" t="s">
        <v>21</v>
      </c>
      <c r="K471" t="s">
        <v>22</v>
      </c>
      <c r="L471" s="19">
        <f t="shared" si="43"/>
        <v>42142.208333333328</v>
      </c>
      <c r="M471" s="16">
        <f>(((N471/60)/60)/24)+DATE(1970,1,1)</f>
        <v>42142.208333333328</v>
      </c>
      <c r="N471">
        <v>1431925200</v>
      </c>
      <c r="O471" s="19">
        <f t="shared" si="44"/>
        <v>42144.208333333328</v>
      </c>
      <c r="P471">
        <v>1432098000</v>
      </c>
      <c r="Q471" t="b">
        <v>0</v>
      </c>
      <c r="R471" t="b">
        <v>0</v>
      </c>
      <c r="S471" t="s">
        <v>53</v>
      </c>
      <c r="T471" t="str">
        <f t="shared" si="45"/>
        <v>film &amp; video</v>
      </c>
      <c r="U471" t="str">
        <f t="shared" si="46"/>
        <v>drama</v>
      </c>
    </row>
    <row r="472" spans="1:21" x14ac:dyDescent="0.35">
      <c r="A472">
        <v>470</v>
      </c>
      <c r="B472" s="4" t="s">
        <v>988</v>
      </c>
      <c r="C472" s="3" t="s">
        <v>989</v>
      </c>
      <c r="D472" s="11">
        <v>3600</v>
      </c>
      <c r="E472" s="11">
        <v>10289</v>
      </c>
      <c r="F472" s="9">
        <f t="shared" si="42"/>
        <v>285.80555555555554</v>
      </c>
      <c r="G472" s="6" t="s">
        <v>20</v>
      </c>
      <c r="H472">
        <v>381</v>
      </c>
      <c r="I472" s="11">
        <f t="shared" si="47"/>
        <v>27.00524934383202</v>
      </c>
      <c r="J472" t="s">
        <v>21</v>
      </c>
      <c r="K472" t="s">
        <v>22</v>
      </c>
      <c r="L472" s="19">
        <f t="shared" si="43"/>
        <v>42716.25</v>
      </c>
      <c r="M472" s="16">
        <f>(((N472/60)/60)/24)+DATE(1970,1,1)</f>
        <v>42716.25</v>
      </c>
      <c r="N472">
        <v>1481522400</v>
      </c>
      <c r="O472" s="19">
        <f t="shared" si="44"/>
        <v>42723.25</v>
      </c>
      <c r="P472">
        <v>1482127200</v>
      </c>
      <c r="Q472" t="b">
        <v>0</v>
      </c>
      <c r="R472" t="b">
        <v>0</v>
      </c>
      <c r="S472" t="s">
        <v>65</v>
      </c>
      <c r="T472" t="str">
        <f t="shared" si="45"/>
        <v>technology</v>
      </c>
      <c r="U472" t="str">
        <f t="shared" si="46"/>
        <v>wearables</v>
      </c>
    </row>
    <row r="473" spans="1:21" x14ac:dyDescent="0.35">
      <c r="A473">
        <v>471</v>
      </c>
      <c r="B473" s="4" t="s">
        <v>446</v>
      </c>
      <c r="C473" s="3" t="s">
        <v>990</v>
      </c>
      <c r="D473" s="11">
        <v>3100</v>
      </c>
      <c r="E473" s="11">
        <v>9889</v>
      </c>
      <c r="F473" s="9">
        <f t="shared" si="42"/>
        <v>319</v>
      </c>
      <c r="G473" s="6" t="s">
        <v>20</v>
      </c>
      <c r="H473">
        <v>194</v>
      </c>
      <c r="I473" s="11">
        <f t="shared" si="47"/>
        <v>50.97422680412371</v>
      </c>
      <c r="J473" t="s">
        <v>40</v>
      </c>
      <c r="K473" t="s">
        <v>41</v>
      </c>
      <c r="L473" s="19">
        <f t="shared" si="43"/>
        <v>41031.208333333336</v>
      </c>
      <c r="M473" s="16">
        <f>(((N473/60)/60)/24)+DATE(1970,1,1)</f>
        <v>41031.208333333336</v>
      </c>
      <c r="N473">
        <v>1335934800</v>
      </c>
      <c r="O473" s="19">
        <f t="shared" si="44"/>
        <v>41031.208333333336</v>
      </c>
      <c r="P473">
        <v>1335934800</v>
      </c>
      <c r="Q473" t="b">
        <v>0</v>
      </c>
      <c r="R473" t="b">
        <v>1</v>
      </c>
      <c r="S473" t="s">
        <v>17</v>
      </c>
      <c r="T473" t="str">
        <f t="shared" si="45"/>
        <v>food</v>
      </c>
      <c r="U473" t="str">
        <f t="shared" si="46"/>
        <v>food trucks</v>
      </c>
    </row>
    <row r="474" spans="1:21" x14ac:dyDescent="0.35">
      <c r="A474">
        <v>472</v>
      </c>
      <c r="B474" s="4" t="s">
        <v>991</v>
      </c>
      <c r="C474" s="3" t="s">
        <v>992</v>
      </c>
      <c r="D474" s="11">
        <v>153800</v>
      </c>
      <c r="E474" s="11">
        <v>60342</v>
      </c>
      <c r="F474" s="9">
        <f t="shared" si="42"/>
        <v>39.234070221066318</v>
      </c>
      <c r="G474" s="6" t="s">
        <v>14</v>
      </c>
      <c r="H474">
        <v>575</v>
      </c>
      <c r="I474" s="11">
        <f t="shared" si="47"/>
        <v>104.94260869565217</v>
      </c>
      <c r="J474" t="s">
        <v>21</v>
      </c>
      <c r="K474" t="s">
        <v>22</v>
      </c>
      <c r="L474" s="19">
        <f t="shared" si="43"/>
        <v>43535.208333333328</v>
      </c>
      <c r="M474" s="16">
        <f>(((N474/60)/60)/24)+DATE(1970,1,1)</f>
        <v>43535.208333333328</v>
      </c>
      <c r="N474">
        <v>1552280400</v>
      </c>
      <c r="O474" s="19">
        <f t="shared" si="44"/>
        <v>43589.208333333328</v>
      </c>
      <c r="P474">
        <v>1556946000</v>
      </c>
      <c r="Q474" t="b">
        <v>0</v>
      </c>
      <c r="R474" t="b">
        <v>0</v>
      </c>
      <c r="S474" t="s">
        <v>23</v>
      </c>
      <c r="T474" t="str">
        <f t="shared" si="45"/>
        <v>music</v>
      </c>
      <c r="U474" t="str">
        <f t="shared" si="46"/>
        <v>rock</v>
      </c>
    </row>
    <row r="475" spans="1:21" x14ac:dyDescent="0.35">
      <c r="A475">
        <v>473</v>
      </c>
      <c r="B475" s="4" t="s">
        <v>993</v>
      </c>
      <c r="C475" s="3" t="s">
        <v>994</v>
      </c>
      <c r="D475" s="11">
        <v>5000</v>
      </c>
      <c r="E475" s="11">
        <v>8907</v>
      </c>
      <c r="F475" s="9">
        <f t="shared" si="42"/>
        <v>178.14000000000001</v>
      </c>
      <c r="G475" s="6" t="s">
        <v>20</v>
      </c>
      <c r="H475">
        <v>106</v>
      </c>
      <c r="I475" s="11">
        <f t="shared" si="47"/>
        <v>84.028301886792448</v>
      </c>
      <c r="J475" t="s">
        <v>21</v>
      </c>
      <c r="K475" t="s">
        <v>22</v>
      </c>
      <c r="L475" s="19">
        <f t="shared" si="43"/>
        <v>43277.208333333328</v>
      </c>
      <c r="M475" s="16">
        <f>(((N475/60)/60)/24)+DATE(1970,1,1)</f>
        <v>43277.208333333328</v>
      </c>
      <c r="N475">
        <v>1529989200</v>
      </c>
      <c r="O475" s="19">
        <f t="shared" si="44"/>
        <v>43278.208333333328</v>
      </c>
      <c r="P475">
        <v>1530075600</v>
      </c>
      <c r="Q475" t="b">
        <v>0</v>
      </c>
      <c r="R475" t="b">
        <v>0</v>
      </c>
      <c r="S475" t="s">
        <v>50</v>
      </c>
      <c r="T475" t="str">
        <f t="shared" si="45"/>
        <v>music</v>
      </c>
      <c r="U475" t="str">
        <f t="shared" si="46"/>
        <v>electric music</v>
      </c>
    </row>
    <row r="476" spans="1:21" x14ac:dyDescent="0.35">
      <c r="A476">
        <v>474</v>
      </c>
      <c r="B476" s="4" t="s">
        <v>995</v>
      </c>
      <c r="C476" s="3" t="s">
        <v>996</v>
      </c>
      <c r="D476" s="11">
        <v>4000</v>
      </c>
      <c r="E476" s="11">
        <v>14606</v>
      </c>
      <c r="F476" s="9">
        <f t="shared" si="42"/>
        <v>365.15</v>
      </c>
      <c r="G476" s="6" t="s">
        <v>20</v>
      </c>
      <c r="H476">
        <v>142</v>
      </c>
      <c r="I476" s="11">
        <f t="shared" si="47"/>
        <v>102.85915492957747</v>
      </c>
      <c r="J476" t="s">
        <v>21</v>
      </c>
      <c r="K476" t="s">
        <v>22</v>
      </c>
      <c r="L476" s="19">
        <f t="shared" si="43"/>
        <v>41989.25</v>
      </c>
      <c r="M476" s="16">
        <f>(((N476/60)/60)/24)+DATE(1970,1,1)</f>
        <v>41989.25</v>
      </c>
      <c r="N476">
        <v>1418709600</v>
      </c>
      <c r="O476" s="19">
        <f t="shared" si="44"/>
        <v>41990.25</v>
      </c>
      <c r="P476">
        <v>1418796000</v>
      </c>
      <c r="Q476" t="b">
        <v>0</v>
      </c>
      <c r="R476" t="b">
        <v>0</v>
      </c>
      <c r="S476" t="s">
        <v>269</v>
      </c>
      <c r="T476" t="str">
        <f t="shared" si="45"/>
        <v>film &amp; video</v>
      </c>
      <c r="U476" t="str">
        <f t="shared" si="46"/>
        <v>television</v>
      </c>
    </row>
    <row r="477" spans="1:21" ht="31" x14ac:dyDescent="0.35">
      <c r="A477">
        <v>475</v>
      </c>
      <c r="B477" s="4" t="s">
        <v>997</v>
      </c>
      <c r="C477" s="3" t="s">
        <v>998</v>
      </c>
      <c r="D477" s="11">
        <v>7400</v>
      </c>
      <c r="E477" s="11">
        <v>8432</v>
      </c>
      <c r="F477" s="9">
        <f t="shared" si="42"/>
        <v>113.94594594594594</v>
      </c>
      <c r="G477" s="6" t="s">
        <v>20</v>
      </c>
      <c r="H477">
        <v>211</v>
      </c>
      <c r="I477" s="11">
        <f t="shared" si="47"/>
        <v>39.962085308056871</v>
      </c>
      <c r="J477" t="s">
        <v>21</v>
      </c>
      <c r="K477" t="s">
        <v>22</v>
      </c>
      <c r="L477" s="19">
        <f t="shared" si="43"/>
        <v>41450.208333333336</v>
      </c>
      <c r="M477" s="16">
        <f>(((N477/60)/60)/24)+DATE(1970,1,1)</f>
        <v>41450.208333333336</v>
      </c>
      <c r="N477">
        <v>1372136400</v>
      </c>
      <c r="O477" s="19">
        <f t="shared" si="44"/>
        <v>41454.208333333336</v>
      </c>
      <c r="P477">
        <v>1372482000</v>
      </c>
      <c r="Q477" t="b">
        <v>0</v>
      </c>
      <c r="R477" t="b">
        <v>1</v>
      </c>
      <c r="S477" t="s">
        <v>206</v>
      </c>
      <c r="T477" t="str">
        <f t="shared" si="45"/>
        <v>publishing</v>
      </c>
      <c r="U477" t="str">
        <f t="shared" si="46"/>
        <v>translations</v>
      </c>
    </row>
    <row r="478" spans="1:21" ht="31" x14ac:dyDescent="0.35">
      <c r="A478">
        <v>476</v>
      </c>
      <c r="B478" s="4" t="s">
        <v>999</v>
      </c>
      <c r="C478" s="3" t="s">
        <v>1000</v>
      </c>
      <c r="D478" s="11">
        <v>191500</v>
      </c>
      <c r="E478" s="11">
        <v>57122</v>
      </c>
      <c r="F478" s="9">
        <f t="shared" si="42"/>
        <v>29.828720626631856</v>
      </c>
      <c r="G478" s="6" t="s">
        <v>14</v>
      </c>
      <c r="H478">
        <v>1120</v>
      </c>
      <c r="I478" s="11">
        <f t="shared" si="47"/>
        <v>51.001785714285717</v>
      </c>
      <c r="J478" t="s">
        <v>21</v>
      </c>
      <c r="K478" t="s">
        <v>22</v>
      </c>
      <c r="L478" s="19">
        <f t="shared" si="43"/>
        <v>43322.208333333328</v>
      </c>
      <c r="M478" s="16">
        <f>(((N478/60)/60)/24)+DATE(1970,1,1)</f>
        <v>43322.208333333328</v>
      </c>
      <c r="N478">
        <v>1533877200</v>
      </c>
      <c r="O478" s="19">
        <f t="shared" si="44"/>
        <v>43328.208333333328</v>
      </c>
      <c r="P478">
        <v>1534395600</v>
      </c>
      <c r="Q478" t="b">
        <v>0</v>
      </c>
      <c r="R478" t="b">
        <v>0</v>
      </c>
      <c r="S478" t="s">
        <v>119</v>
      </c>
      <c r="T478" t="str">
        <f t="shared" si="45"/>
        <v>publishing</v>
      </c>
      <c r="U478" t="str">
        <f t="shared" si="46"/>
        <v>fiction</v>
      </c>
    </row>
    <row r="479" spans="1:21" x14ac:dyDescent="0.35">
      <c r="A479">
        <v>477</v>
      </c>
      <c r="B479" s="4" t="s">
        <v>1001</v>
      </c>
      <c r="C479" s="3" t="s">
        <v>1002</v>
      </c>
      <c r="D479" s="11">
        <v>8500</v>
      </c>
      <c r="E479" s="11">
        <v>4613</v>
      </c>
      <c r="F479" s="9">
        <f t="shared" si="42"/>
        <v>54.270588235294113</v>
      </c>
      <c r="G479" s="6" t="s">
        <v>14</v>
      </c>
      <c r="H479">
        <v>113</v>
      </c>
      <c r="I479" s="11">
        <f t="shared" si="47"/>
        <v>40.823008849557525</v>
      </c>
      <c r="J479" t="s">
        <v>21</v>
      </c>
      <c r="K479" t="s">
        <v>22</v>
      </c>
      <c r="L479" s="19">
        <f t="shared" si="43"/>
        <v>40720.208333333336</v>
      </c>
      <c r="M479" s="16">
        <f>(((N479/60)/60)/24)+DATE(1970,1,1)</f>
        <v>40720.208333333336</v>
      </c>
      <c r="N479">
        <v>1309064400</v>
      </c>
      <c r="O479" s="19">
        <f t="shared" si="44"/>
        <v>40747.208333333336</v>
      </c>
      <c r="P479">
        <v>1311397200</v>
      </c>
      <c r="Q479" t="b">
        <v>0</v>
      </c>
      <c r="R479" t="b">
        <v>0</v>
      </c>
      <c r="S479" t="s">
        <v>474</v>
      </c>
      <c r="T479" t="str">
        <f t="shared" si="45"/>
        <v>film &amp; video</v>
      </c>
      <c r="U479" t="str">
        <f t="shared" si="46"/>
        <v>science fiction</v>
      </c>
    </row>
    <row r="480" spans="1:21" x14ac:dyDescent="0.35">
      <c r="A480">
        <v>478</v>
      </c>
      <c r="B480" s="4" t="s">
        <v>1003</v>
      </c>
      <c r="C480" s="3" t="s">
        <v>1004</v>
      </c>
      <c r="D480" s="11">
        <v>68800</v>
      </c>
      <c r="E480" s="11">
        <v>162603</v>
      </c>
      <c r="F480" s="9">
        <f t="shared" si="42"/>
        <v>236.34156976744185</v>
      </c>
      <c r="G480" s="6" t="s">
        <v>20</v>
      </c>
      <c r="H480">
        <v>2756</v>
      </c>
      <c r="I480" s="11">
        <f t="shared" si="47"/>
        <v>58.999637155297535</v>
      </c>
      <c r="J480" t="s">
        <v>21</v>
      </c>
      <c r="K480" t="s">
        <v>22</v>
      </c>
      <c r="L480" s="19">
        <f t="shared" si="43"/>
        <v>42072.208333333328</v>
      </c>
      <c r="M480" s="16">
        <f>(((N480/60)/60)/24)+DATE(1970,1,1)</f>
        <v>42072.208333333328</v>
      </c>
      <c r="N480">
        <v>1425877200</v>
      </c>
      <c r="O480" s="19">
        <f t="shared" si="44"/>
        <v>42084.208333333328</v>
      </c>
      <c r="P480">
        <v>1426914000</v>
      </c>
      <c r="Q480" t="b">
        <v>0</v>
      </c>
      <c r="R480" t="b">
        <v>0</v>
      </c>
      <c r="S480" t="s">
        <v>65</v>
      </c>
      <c r="T480" t="str">
        <f t="shared" si="45"/>
        <v>technology</v>
      </c>
      <c r="U480" t="str">
        <f t="shared" si="46"/>
        <v>wearables</v>
      </c>
    </row>
    <row r="481" spans="1:21" x14ac:dyDescent="0.35">
      <c r="A481">
        <v>479</v>
      </c>
      <c r="B481" s="4" t="s">
        <v>1005</v>
      </c>
      <c r="C481" s="3" t="s">
        <v>1006</v>
      </c>
      <c r="D481" s="11">
        <v>2400</v>
      </c>
      <c r="E481" s="11">
        <v>12310</v>
      </c>
      <c r="F481" s="9">
        <f t="shared" si="42"/>
        <v>512.91666666666663</v>
      </c>
      <c r="G481" s="6" t="s">
        <v>20</v>
      </c>
      <c r="H481">
        <v>173</v>
      </c>
      <c r="I481" s="11">
        <f t="shared" si="47"/>
        <v>71.156069364161851</v>
      </c>
      <c r="J481" t="s">
        <v>40</v>
      </c>
      <c r="K481" t="s">
        <v>41</v>
      </c>
      <c r="L481" s="19">
        <f t="shared" si="43"/>
        <v>42945.208333333328</v>
      </c>
      <c r="M481" s="16">
        <f>(((N481/60)/60)/24)+DATE(1970,1,1)</f>
        <v>42945.208333333328</v>
      </c>
      <c r="N481">
        <v>1501304400</v>
      </c>
      <c r="O481" s="19">
        <f t="shared" si="44"/>
        <v>42947.208333333328</v>
      </c>
      <c r="P481">
        <v>1501477200</v>
      </c>
      <c r="Q481" t="b">
        <v>0</v>
      </c>
      <c r="R481" t="b">
        <v>0</v>
      </c>
      <c r="S481" t="s">
        <v>17</v>
      </c>
      <c r="T481" t="str">
        <f t="shared" si="45"/>
        <v>food</v>
      </c>
      <c r="U481" t="str">
        <f t="shared" si="46"/>
        <v>food trucks</v>
      </c>
    </row>
    <row r="482" spans="1:21" x14ac:dyDescent="0.35">
      <c r="A482">
        <v>480</v>
      </c>
      <c r="B482" s="4" t="s">
        <v>1007</v>
      </c>
      <c r="C482" s="3" t="s">
        <v>1008</v>
      </c>
      <c r="D482" s="11">
        <v>8600</v>
      </c>
      <c r="E482" s="11">
        <v>8656</v>
      </c>
      <c r="F482" s="9">
        <f t="shared" si="42"/>
        <v>100.65116279069768</v>
      </c>
      <c r="G482" s="6" t="s">
        <v>20</v>
      </c>
      <c r="H482">
        <v>87</v>
      </c>
      <c r="I482" s="11">
        <f t="shared" si="47"/>
        <v>99.494252873563212</v>
      </c>
      <c r="J482" t="s">
        <v>21</v>
      </c>
      <c r="K482" t="s">
        <v>22</v>
      </c>
      <c r="L482" s="19">
        <f t="shared" si="43"/>
        <v>40248.25</v>
      </c>
      <c r="M482" s="16">
        <f>(((N482/60)/60)/24)+DATE(1970,1,1)</f>
        <v>40248.25</v>
      </c>
      <c r="N482">
        <v>1268287200</v>
      </c>
      <c r="O482" s="19">
        <f t="shared" si="44"/>
        <v>40257.208333333336</v>
      </c>
      <c r="P482">
        <v>1269061200</v>
      </c>
      <c r="Q482" t="b">
        <v>0</v>
      </c>
      <c r="R482" t="b">
        <v>1</v>
      </c>
      <c r="S482" t="s">
        <v>122</v>
      </c>
      <c r="T482" t="str">
        <f t="shared" si="45"/>
        <v>photography</v>
      </c>
      <c r="U482" t="str">
        <f t="shared" si="46"/>
        <v>photography books</v>
      </c>
    </row>
    <row r="483" spans="1:21" ht="31" x14ac:dyDescent="0.35">
      <c r="A483">
        <v>481</v>
      </c>
      <c r="B483" s="4" t="s">
        <v>1009</v>
      </c>
      <c r="C483" s="3" t="s">
        <v>1010</v>
      </c>
      <c r="D483" s="11">
        <v>196600</v>
      </c>
      <c r="E483" s="11">
        <v>159931</v>
      </c>
      <c r="F483" s="9">
        <f t="shared" si="42"/>
        <v>81.348423194303152</v>
      </c>
      <c r="G483" s="6" t="s">
        <v>14</v>
      </c>
      <c r="H483">
        <v>1538</v>
      </c>
      <c r="I483" s="11">
        <f t="shared" si="47"/>
        <v>103.98634590377114</v>
      </c>
      <c r="J483" t="s">
        <v>21</v>
      </c>
      <c r="K483" t="s">
        <v>22</v>
      </c>
      <c r="L483" s="19">
        <f t="shared" si="43"/>
        <v>41913.208333333336</v>
      </c>
      <c r="M483" s="16">
        <f>(((N483/60)/60)/24)+DATE(1970,1,1)</f>
        <v>41913.208333333336</v>
      </c>
      <c r="N483">
        <v>1412139600</v>
      </c>
      <c r="O483" s="19">
        <f t="shared" si="44"/>
        <v>41955.25</v>
      </c>
      <c r="P483">
        <v>1415772000</v>
      </c>
      <c r="Q483" t="b">
        <v>0</v>
      </c>
      <c r="R483" t="b">
        <v>1</v>
      </c>
      <c r="S483" t="s">
        <v>33</v>
      </c>
      <c r="T483" t="str">
        <f t="shared" si="45"/>
        <v>theater</v>
      </c>
      <c r="U483" t="str">
        <f t="shared" si="46"/>
        <v>plays</v>
      </c>
    </row>
    <row r="484" spans="1:21" ht="31" x14ac:dyDescent="0.35">
      <c r="A484">
        <v>482</v>
      </c>
      <c r="B484" s="4" t="s">
        <v>1011</v>
      </c>
      <c r="C484" s="3" t="s">
        <v>1012</v>
      </c>
      <c r="D484" s="11">
        <v>4200</v>
      </c>
      <c r="E484" s="11">
        <v>689</v>
      </c>
      <c r="F484" s="9">
        <f t="shared" si="42"/>
        <v>16.404761904761905</v>
      </c>
      <c r="G484" s="6" t="s">
        <v>14</v>
      </c>
      <c r="H484">
        <v>9</v>
      </c>
      <c r="I484" s="11">
        <f t="shared" si="47"/>
        <v>76.555555555555557</v>
      </c>
      <c r="J484" t="s">
        <v>21</v>
      </c>
      <c r="K484" t="s">
        <v>22</v>
      </c>
      <c r="L484" s="19">
        <f t="shared" si="43"/>
        <v>40963.25</v>
      </c>
      <c r="M484" s="16">
        <f>(((N484/60)/60)/24)+DATE(1970,1,1)</f>
        <v>40963.25</v>
      </c>
      <c r="N484">
        <v>1330063200</v>
      </c>
      <c r="O484" s="19">
        <f t="shared" si="44"/>
        <v>40974.25</v>
      </c>
      <c r="P484">
        <v>1331013600</v>
      </c>
      <c r="Q484" t="b">
        <v>0</v>
      </c>
      <c r="R484" t="b">
        <v>1</v>
      </c>
      <c r="S484" t="s">
        <v>119</v>
      </c>
      <c r="T484" t="str">
        <f t="shared" si="45"/>
        <v>publishing</v>
      </c>
      <c r="U484" t="str">
        <f t="shared" si="46"/>
        <v>fiction</v>
      </c>
    </row>
    <row r="485" spans="1:21" x14ac:dyDescent="0.35">
      <c r="A485">
        <v>483</v>
      </c>
      <c r="B485" s="4" t="s">
        <v>1013</v>
      </c>
      <c r="C485" s="3" t="s">
        <v>1014</v>
      </c>
      <c r="D485" s="11">
        <v>91400</v>
      </c>
      <c r="E485" s="11">
        <v>48236</v>
      </c>
      <c r="F485" s="9">
        <f t="shared" si="42"/>
        <v>52.774617067833695</v>
      </c>
      <c r="G485" s="6" t="s">
        <v>14</v>
      </c>
      <c r="H485">
        <v>554</v>
      </c>
      <c r="I485" s="11">
        <f t="shared" si="47"/>
        <v>87.068592057761734</v>
      </c>
      <c r="J485" t="s">
        <v>21</v>
      </c>
      <c r="K485" t="s">
        <v>22</v>
      </c>
      <c r="L485" s="19">
        <f t="shared" si="43"/>
        <v>43811.25</v>
      </c>
      <c r="M485" s="16">
        <f>(((N485/60)/60)/24)+DATE(1970,1,1)</f>
        <v>43811.25</v>
      </c>
      <c r="N485">
        <v>1576130400</v>
      </c>
      <c r="O485" s="19">
        <f t="shared" si="44"/>
        <v>43818.25</v>
      </c>
      <c r="P485">
        <v>1576735200</v>
      </c>
      <c r="Q485" t="b">
        <v>0</v>
      </c>
      <c r="R485" t="b">
        <v>0</v>
      </c>
      <c r="S485" t="s">
        <v>33</v>
      </c>
      <c r="T485" t="str">
        <f t="shared" si="45"/>
        <v>theater</v>
      </c>
      <c r="U485" t="str">
        <f t="shared" si="46"/>
        <v>plays</v>
      </c>
    </row>
    <row r="486" spans="1:21" x14ac:dyDescent="0.35">
      <c r="A486">
        <v>484</v>
      </c>
      <c r="B486" s="4" t="s">
        <v>1015</v>
      </c>
      <c r="C486" s="3" t="s">
        <v>1016</v>
      </c>
      <c r="D486" s="11">
        <v>29600</v>
      </c>
      <c r="E486" s="11">
        <v>77021</v>
      </c>
      <c r="F486" s="9">
        <f t="shared" si="42"/>
        <v>260.20608108108109</v>
      </c>
      <c r="G486" s="6" t="s">
        <v>20</v>
      </c>
      <c r="H486">
        <v>1572</v>
      </c>
      <c r="I486" s="11">
        <f t="shared" si="47"/>
        <v>48.99554707379135</v>
      </c>
      <c r="J486" t="s">
        <v>40</v>
      </c>
      <c r="K486" t="s">
        <v>41</v>
      </c>
      <c r="L486" s="19">
        <f t="shared" si="43"/>
        <v>41855.208333333336</v>
      </c>
      <c r="M486" s="16">
        <f>(((N486/60)/60)/24)+DATE(1970,1,1)</f>
        <v>41855.208333333336</v>
      </c>
      <c r="N486">
        <v>1407128400</v>
      </c>
      <c r="O486" s="19">
        <f t="shared" si="44"/>
        <v>41904.208333333336</v>
      </c>
      <c r="P486">
        <v>1411362000</v>
      </c>
      <c r="Q486" t="b">
        <v>0</v>
      </c>
      <c r="R486" t="b">
        <v>1</v>
      </c>
      <c r="S486" t="s">
        <v>17</v>
      </c>
      <c r="T486" t="str">
        <f t="shared" si="45"/>
        <v>food</v>
      </c>
      <c r="U486" t="str">
        <f t="shared" si="46"/>
        <v>food trucks</v>
      </c>
    </row>
    <row r="487" spans="1:21" ht="31" x14ac:dyDescent="0.35">
      <c r="A487">
        <v>485</v>
      </c>
      <c r="B487" s="4" t="s">
        <v>1017</v>
      </c>
      <c r="C487" s="3" t="s">
        <v>1018</v>
      </c>
      <c r="D487" s="11">
        <v>90600</v>
      </c>
      <c r="E487" s="11">
        <v>27844</v>
      </c>
      <c r="F487" s="9">
        <f t="shared" si="42"/>
        <v>30.73289183222958</v>
      </c>
      <c r="G487" s="6" t="s">
        <v>14</v>
      </c>
      <c r="H487">
        <v>648</v>
      </c>
      <c r="I487" s="11">
        <f t="shared" si="47"/>
        <v>42.969135802469133</v>
      </c>
      <c r="J487" t="s">
        <v>40</v>
      </c>
      <c r="K487" t="s">
        <v>41</v>
      </c>
      <c r="L487" s="19">
        <f t="shared" si="43"/>
        <v>43626.208333333328</v>
      </c>
      <c r="M487" s="16">
        <f>(((N487/60)/60)/24)+DATE(1970,1,1)</f>
        <v>43626.208333333328</v>
      </c>
      <c r="N487">
        <v>1560142800</v>
      </c>
      <c r="O487" s="19">
        <f t="shared" si="44"/>
        <v>43667.208333333328</v>
      </c>
      <c r="P487">
        <v>1563685200</v>
      </c>
      <c r="Q487" t="b">
        <v>0</v>
      </c>
      <c r="R487" t="b">
        <v>0</v>
      </c>
      <c r="S487" t="s">
        <v>33</v>
      </c>
      <c r="T487" t="str">
        <f t="shared" si="45"/>
        <v>theater</v>
      </c>
      <c r="U487" t="str">
        <f t="shared" si="46"/>
        <v>plays</v>
      </c>
    </row>
    <row r="488" spans="1:21" ht="31" x14ac:dyDescent="0.35">
      <c r="A488">
        <v>486</v>
      </c>
      <c r="B488" s="4" t="s">
        <v>1019</v>
      </c>
      <c r="C488" s="3" t="s">
        <v>1020</v>
      </c>
      <c r="D488" s="11">
        <v>5200</v>
      </c>
      <c r="E488" s="11">
        <v>702</v>
      </c>
      <c r="F488" s="9">
        <f t="shared" si="42"/>
        <v>13.5</v>
      </c>
      <c r="G488" s="6" t="s">
        <v>14</v>
      </c>
      <c r="H488">
        <v>21</v>
      </c>
      <c r="I488" s="11">
        <f t="shared" si="47"/>
        <v>33.428571428571431</v>
      </c>
      <c r="J488" t="s">
        <v>40</v>
      </c>
      <c r="K488" t="s">
        <v>41</v>
      </c>
      <c r="L488" s="19">
        <f t="shared" si="43"/>
        <v>43168.25</v>
      </c>
      <c r="M488" s="16">
        <f>(((N488/60)/60)/24)+DATE(1970,1,1)</f>
        <v>43168.25</v>
      </c>
      <c r="N488">
        <v>1520575200</v>
      </c>
      <c r="O488" s="19">
        <f t="shared" si="44"/>
        <v>43183.208333333328</v>
      </c>
      <c r="P488">
        <v>1521867600</v>
      </c>
      <c r="Q488" t="b">
        <v>0</v>
      </c>
      <c r="R488" t="b">
        <v>1</v>
      </c>
      <c r="S488" t="s">
        <v>206</v>
      </c>
      <c r="T488" t="str">
        <f t="shared" si="45"/>
        <v>publishing</v>
      </c>
      <c r="U488" t="str">
        <f t="shared" si="46"/>
        <v>translations</v>
      </c>
    </row>
    <row r="489" spans="1:21" x14ac:dyDescent="0.35">
      <c r="A489">
        <v>487</v>
      </c>
      <c r="B489" s="4" t="s">
        <v>1021</v>
      </c>
      <c r="C489" s="3" t="s">
        <v>1022</v>
      </c>
      <c r="D489" s="11">
        <v>110300</v>
      </c>
      <c r="E489" s="11">
        <v>197024</v>
      </c>
      <c r="F489" s="9">
        <f t="shared" si="42"/>
        <v>178.62556663644605</v>
      </c>
      <c r="G489" s="6" t="s">
        <v>20</v>
      </c>
      <c r="H489">
        <v>2346</v>
      </c>
      <c r="I489" s="11">
        <f t="shared" si="47"/>
        <v>83.982949701619773</v>
      </c>
      <c r="J489" t="s">
        <v>21</v>
      </c>
      <c r="K489" t="s">
        <v>22</v>
      </c>
      <c r="L489" s="19">
        <f t="shared" si="43"/>
        <v>42845.208333333328</v>
      </c>
      <c r="M489" s="16">
        <f>(((N489/60)/60)/24)+DATE(1970,1,1)</f>
        <v>42845.208333333328</v>
      </c>
      <c r="N489">
        <v>1492664400</v>
      </c>
      <c r="O489" s="19">
        <f t="shared" si="44"/>
        <v>42878.208333333328</v>
      </c>
      <c r="P489">
        <v>1495515600</v>
      </c>
      <c r="Q489" t="b">
        <v>0</v>
      </c>
      <c r="R489" t="b">
        <v>0</v>
      </c>
      <c r="S489" t="s">
        <v>33</v>
      </c>
      <c r="T489" t="str">
        <f t="shared" si="45"/>
        <v>theater</v>
      </c>
      <c r="U489" t="str">
        <f t="shared" si="46"/>
        <v>plays</v>
      </c>
    </row>
    <row r="490" spans="1:21" x14ac:dyDescent="0.35">
      <c r="A490">
        <v>488</v>
      </c>
      <c r="B490" s="4" t="s">
        <v>1023</v>
      </c>
      <c r="C490" s="3" t="s">
        <v>1024</v>
      </c>
      <c r="D490" s="11">
        <v>5300</v>
      </c>
      <c r="E490" s="11">
        <v>11663</v>
      </c>
      <c r="F490" s="9">
        <f t="shared" si="42"/>
        <v>220.0566037735849</v>
      </c>
      <c r="G490" s="6" t="s">
        <v>20</v>
      </c>
      <c r="H490">
        <v>115</v>
      </c>
      <c r="I490" s="11">
        <f t="shared" si="47"/>
        <v>101.41739130434783</v>
      </c>
      <c r="J490" t="s">
        <v>21</v>
      </c>
      <c r="K490" t="s">
        <v>22</v>
      </c>
      <c r="L490" s="19">
        <f t="shared" si="43"/>
        <v>42403.25</v>
      </c>
      <c r="M490" s="16">
        <f>(((N490/60)/60)/24)+DATE(1970,1,1)</f>
        <v>42403.25</v>
      </c>
      <c r="N490">
        <v>1454479200</v>
      </c>
      <c r="O490" s="19">
        <f t="shared" si="44"/>
        <v>42420.25</v>
      </c>
      <c r="P490">
        <v>1455948000</v>
      </c>
      <c r="Q490" t="b">
        <v>0</v>
      </c>
      <c r="R490" t="b">
        <v>0</v>
      </c>
      <c r="S490" t="s">
        <v>33</v>
      </c>
      <c r="T490" t="str">
        <f t="shared" si="45"/>
        <v>theater</v>
      </c>
      <c r="U490" t="str">
        <f t="shared" si="46"/>
        <v>plays</v>
      </c>
    </row>
    <row r="491" spans="1:21" x14ac:dyDescent="0.35">
      <c r="A491">
        <v>489</v>
      </c>
      <c r="B491" s="4" t="s">
        <v>1025</v>
      </c>
      <c r="C491" s="3" t="s">
        <v>1026</v>
      </c>
      <c r="D491" s="11">
        <v>9200</v>
      </c>
      <c r="E491" s="11">
        <v>9339</v>
      </c>
      <c r="F491" s="9">
        <f t="shared" si="42"/>
        <v>101.5108695652174</v>
      </c>
      <c r="G491" s="6" t="s">
        <v>20</v>
      </c>
      <c r="H491">
        <v>85</v>
      </c>
      <c r="I491" s="11">
        <f t="shared" si="47"/>
        <v>109.87058823529412</v>
      </c>
      <c r="J491" t="s">
        <v>107</v>
      </c>
      <c r="K491" t="s">
        <v>108</v>
      </c>
      <c r="L491" s="19">
        <f t="shared" si="43"/>
        <v>40406.208333333336</v>
      </c>
      <c r="M491" s="16">
        <f>(((N491/60)/60)/24)+DATE(1970,1,1)</f>
        <v>40406.208333333336</v>
      </c>
      <c r="N491">
        <v>1281934800</v>
      </c>
      <c r="O491" s="19">
        <f t="shared" si="44"/>
        <v>40411.208333333336</v>
      </c>
      <c r="P491">
        <v>1282366800</v>
      </c>
      <c r="Q491" t="b">
        <v>0</v>
      </c>
      <c r="R491" t="b">
        <v>0</v>
      </c>
      <c r="S491" t="s">
        <v>65</v>
      </c>
      <c r="T491" t="str">
        <f t="shared" si="45"/>
        <v>technology</v>
      </c>
      <c r="U491" t="str">
        <f t="shared" si="46"/>
        <v>wearables</v>
      </c>
    </row>
    <row r="492" spans="1:21" x14ac:dyDescent="0.35">
      <c r="A492">
        <v>490</v>
      </c>
      <c r="B492" s="4" t="s">
        <v>1027</v>
      </c>
      <c r="C492" s="3" t="s">
        <v>1028</v>
      </c>
      <c r="D492" s="11">
        <v>2400</v>
      </c>
      <c r="E492" s="11">
        <v>4596</v>
      </c>
      <c r="F492" s="9">
        <f t="shared" si="42"/>
        <v>191.5</v>
      </c>
      <c r="G492" s="6" t="s">
        <v>20</v>
      </c>
      <c r="H492">
        <v>144</v>
      </c>
      <c r="I492" s="11">
        <f t="shared" si="47"/>
        <v>31.916666666666668</v>
      </c>
      <c r="J492" t="s">
        <v>21</v>
      </c>
      <c r="K492" t="s">
        <v>22</v>
      </c>
      <c r="L492" s="19">
        <f t="shared" si="43"/>
        <v>43786.25</v>
      </c>
      <c r="M492" s="16">
        <f>(((N492/60)/60)/24)+DATE(1970,1,1)</f>
        <v>43786.25</v>
      </c>
      <c r="N492">
        <v>1573970400</v>
      </c>
      <c r="O492" s="19">
        <f t="shared" si="44"/>
        <v>43793.25</v>
      </c>
      <c r="P492">
        <v>1574575200</v>
      </c>
      <c r="Q492" t="b">
        <v>0</v>
      </c>
      <c r="R492" t="b">
        <v>0</v>
      </c>
      <c r="S492" t="s">
        <v>1029</v>
      </c>
      <c r="T492" t="str">
        <f t="shared" si="45"/>
        <v>journalism</v>
      </c>
      <c r="U492" t="str">
        <f t="shared" si="46"/>
        <v>audio</v>
      </c>
    </row>
    <row r="493" spans="1:21" ht="31" x14ac:dyDescent="0.35">
      <c r="A493">
        <v>491</v>
      </c>
      <c r="B493" s="4" t="s">
        <v>1030</v>
      </c>
      <c r="C493" s="3" t="s">
        <v>1031</v>
      </c>
      <c r="D493" s="11">
        <v>56800</v>
      </c>
      <c r="E493" s="11">
        <v>173437</v>
      </c>
      <c r="F493" s="9">
        <f t="shared" si="42"/>
        <v>305.34683098591546</v>
      </c>
      <c r="G493" s="6" t="s">
        <v>20</v>
      </c>
      <c r="H493">
        <v>2443</v>
      </c>
      <c r="I493" s="11">
        <f t="shared" si="47"/>
        <v>70.993450675399103</v>
      </c>
      <c r="J493" t="s">
        <v>21</v>
      </c>
      <c r="K493" t="s">
        <v>22</v>
      </c>
      <c r="L493" s="19">
        <f t="shared" si="43"/>
        <v>41456.208333333336</v>
      </c>
      <c r="M493" s="16">
        <f>(((N493/60)/60)/24)+DATE(1970,1,1)</f>
        <v>41456.208333333336</v>
      </c>
      <c r="N493">
        <v>1372654800</v>
      </c>
      <c r="O493" s="19">
        <f t="shared" si="44"/>
        <v>41482.208333333336</v>
      </c>
      <c r="P493">
        <v>1374901200</v>
      </c>
      <c r="Q493" t="b">
        <v>0</v>
      </c>
      <c r="R493" t="b">
        <v>1</v>
      </c>
      <c r="S493" t="s">
        <v>17</v>
      </c>
      <c r="T493" t="str">
        <f t="shared" si="45"/>
        <v>food</v>
      </c>
      <c r="U493" t="str">
        <f t="shared" si="46"/>
        <v>food trucks</v>
      </c>
    </row>
    <row r="494" spans="1:21" x14ac:dyDescent="0.35">
      <c r="A494">
        <v>492</v>
      </c>
      <c r="B494" s="4" t="s">
        <v>1032</v>
      </c>
      <c r="C494" s="3" t="s">
        <v>1033</v>
      </c>
      <c r="D494" s="11">
        <v>191000</v>
      </c>
      <c r="E494" s="11">
        <v>45831</v>
      </c>
      <c r="F494" s="9">
        <f t="shared" si="42"/>
        <v>23.995287958115181</v>
      </c>
      <c r="G494" s="6" t="s">
        <v>74</v>
      </c>
      <c r="H494">
        <v>595</v>
      </c>
      <c r="I494" s="11">
        <f t="shared" si="47"/>
        <v>77.026890756302521</v>
      </c>
      <c r="J494" t="s">
        <v>21</v>
      </c>
      <c r="K494" t="s">
        <v>22</v>
      </c>
      <c r="L494" s="19">
        <f t="shared" si="43"/>
        <v>40336.208333333336</v>
      </c>
      <c r="M494" s="16">
        <f>(((N494/60)/60)/24)+DATE(1970,1,1)</f>
        <v>40336.208333333336</v>
      </c>
      <c r="N494">
        <v>1275886800</v>
      </c>
      <c r="O494" s="19">
        <f t="shared" si="44"/>
        <v>40371.208333333336</v>
      </c>
      <c r="P494">
        <v>1278910800</v>
      </c>
      <c r="Q494" t="b">
        <v>1</v>
      </c>
      <c r="R494" t="b">
        <v>1</v>
      </c>
      <c r="S494" t="s">
        <v>100</v>
      </c>
      <c r="T494" t="str">
        <f t="shared" si="45"/>
        <v>film &amp; video</v>
      </c>
      <c r="U494" t="str">
        <f t="shared" si="46"/>
        <v>shorts</v>
      </c>
    </row>
    <row r="495" spans="1:21" x14ac:dyDescent="0.35">
      <c r="A495">
        <v>493</v>
      </c>
      <c r="B495" s="4" t="s">
        <v>1034</v>
      </c>
      <c r="C495" s="3" t="s">
        <v>1035</v>
      </c>
      <c r="D495" s="11">
        <v>900</v>
      </c>
      <c r="E495" s="11">
        <v>6514</v>
      </c>
      <c r="F495" s="9">
        <f t="shared" si="42"/>
        <v>723.77777777777771</v>
      </c>
      <c r="G495" s="6" t="s">
        <v>20</v>
      </c>
      <c r="H495">
        <v>64</v>
      </c>
      <c r="I495" s="11">
        <f t="shared" si="47"/>
        <v>101.78125</v>
      </c>
      <c r="J495" t="s">
        <v>21</v>
      </c>
      <c r="K495" t="s">
        <v>22</v>
      </c>
      <c r="L495" s="19">
        <f t="shared" si="43"/>
        <v>43645.208333333328</v>
      </c>
      <c r="M495" s="16">
        <f>(((N495/60)/60)/24)+DATE(1970,1,1)</f>
        <v>43645.208333333328</v>
      </c>
      <c r="N495">
        <v>1561784400</v>
      </c>
      <c r="O495" s="19">
        <f t="shared" si="44"/>
        <v>43658.208333333328</v>
      </c>
      <c r="P495">
        <v>1562907600</v>
      </c>
      <c r="Q495" t="b">
        <v>0</v>
      </c>
      <c r="R495" t="b">
        <v>0</v>
      </c>
      <c r="S495" t="s">
        <v>122</v>
      </c>
      <c r="T495" t="str">
        <f t="shared" si="45"/>
        <v>photography</v>
      </c>
      <c r="U495" t="str">
        <f t="shared" si="46"/>
        <v>photography books</v>
      </c>
    </row>
    <row r="496" spans="1:21" ht="31" x14ac:dyDescent="0.35">
      <c r="A496">
        <v>494</v>
      </c>
      <c r="B496" s="4" t="s">
        <v>1036</v>
      </c>
      <c r="C496" s="3" t="s">
        <v>1037</v>
      </c>
      <c r="D496" s="11">
        <v>2500</v>
      </c>
      <c r="E496" s="11">
        <v>13684</v>
      </c>
      <c r="F496" s="9">
        <f t="shared" si="42"/>
        <v>547.36</v>
      </c>
      <c r="G496" s="6" t="s">
        <v>20</v>
      </c>
      <c r="H496">
        <v>268</v>
      </c>
      <c r="I496" s="11">
        <f t="shared" si="47"/>
        <v>51.059701492537314</v>
      </c>
      <c r="J496" t="s">
        <v>21</v>
      </c>
      <c r="K496" t="s">
        <v>22</v>
      </c>
      <c r="L496" s="19">
        <f t="shared" si="43"/>
        <v>40990.208333333336</v>
      </c>
      <c r="M496" s="16">
        <f>(((N496/60)/60)/24)+DATE(1970,1,1)</f>
        <v>40990.208333333336</v>
      </c>
      <c r="N496">
        <v>1332392400</v>
      </c>
      <c r="O496" s="19">
        <f t="shared" si="44"/>
        <v>40991.208333333336</v>
      </c>
      <c r="P496">
        <v>1332478800</v>
      </c>
      <c r="Q496" t="b">
        <v>0</v>
      </c>
      <c r="R496" t="b">
        <v>0</v>
      </c>
      <c r="S496" t="s">
        <v>65</v>
      </c>
      <c r="T496" t="str">
        <f t="shared" si="45"/>
        <v>technology</v>
      </c>
      <c r="U496" t="str">
        <f t="shared" si="46"/>
        <v>wearables</v>
      </c>
    </row>
    <row r="497" spans="1:21" x14ac:dyDescent="0.35">
      <c r="A497">
        <v>495</v>
      </c>
      <c r="B497" s="4" t="s">
        <v>1038</v>
      </c>
      <c r="C497" s="3" t="s">
        <v>1039</v>
      </c>
      <c r="D497" s="11">
        <v>3200</v>
      </c>
      <c r="E497" s="11">
        <v>13264</v>
      </c>
      <c r="F497" s="9">
        <f t="shared" si="42"/>
        <v>414.49999999999994</v>
      </c>
      <c r="G497" s="6" t="s">
        <v>20</v>
      </c>
      <c r="H497">
        <v>195</v>
      </c>
      <c r="I497" s="11">
        <f t="shared" si="47"/>
        <v>68.02051282051282</v>
      </c>
      <c r="J497" t="s">
        <v>36</v>
      </c>
      <c r="K497" t="s">
        <v>37</v>
      </c>
      <c r="L497" s="19">
        <f t="shared" si="43"/>
        <v>41800.208333333336</v>
      </c>
      <c r="M497" s="16">
        <f>(((N497/60)/60)/24)+DATE(1970,1,1)</f>
        <v>41800.208333333336</v>
      </c>
      <c r="N497">
        <v>1402376400</v>
      </c>
      <c r="O497" s="19">
        <f t="shared" si="44"/>
        <v>41804.208333333336</v>
      </c>
      <c r="P497">
        <v>1402722000</v>
      </c>
      <c r="Q497" t="b">
        <v>0</v>
      </c>
      <c r="R497" t="b">
        <v>0</v>
      </c>
      <c r="S497" t="s">
        <v>33</v>
      </c>
      <c r="T497" t="str">
        <f t="shared" si="45"/>
        <v>theater</v>
      </c>
      <c r="U497" t="str">
        <f t="shared" si="46"/>
        <v>plays</v>
      </c>
    </row>
    <row r="498" spans="1:21" x14ac:dyDescent="0.35">
      <c r="A498">
        <v>496</v>
      </c>
      <c r="B498" s="4" t="s">
        <v>1040</v>
      </c>
      <c r="C498" s="3" t="s">
        <v>1041</v>
      </c>
      <c r="D498" s="11">
        <v>183800</v>
      </c>
      <c r="E498" s="11">
        <v>1667</v>
      </c>
      <c r="F498" s="9">
        <f t="shared" si="42"/>
        <v>0.90696409140369971</v>
      </c>
      <c r="G498" s="6" t="s">
        <v>14</v>
      </c>
      <c r="H498">
        <v>54</v>
      </c>
      <c r="I498" s="11">
        <f t="shared" si="47"/>
        <v>30.87037037037037</v>
      </c>
      <c r="J498" t="s">
        <v>21</v>
      </c>
      <c r="K498" t="s">
        <v>22</v>
      </c>
      <c r="L498" s="19">
        <f t="shared" si="43"/>
        <v>42876.208333333328</v>
      </c>
      <c r="M498" s="16">
        <f>(((N498/60)/60)/24)+DATE(1970,1,1)</f>
        <v>42876.208333333328</v>
      </c>
      <c r="N498">
        <v>1495342800</v>
      </c>
      <c r="O498" s="19">
        <f t="shared" si="44"/>
        <v>42893.208333333328</v>
      </c>
      <c r="P498">
        <v>1496811600</v>
      </c>
      <c r="Q498" t="b">
        <v>0</v>
      </c>
      <c r="R498" t="b">
        <v>0</v>
      </c>
      <c r="S498" t="s">
        <v>71</v>
      </c>
      <c r="T498" t="str">
        <f t="shared" si="45"/>
        <v>film &amp; video</v>
      </c>
      <c r="U498" t="str">
        <f t="shared" si="46"/>
        <v>animation</v>
      </c>
    </row>
    <row r="499" spans="1:21" x14ac:dyDescent="0.35">
      <c r="A499">
        <v>497</v>
      </c>
      <c r="B499" s="4" t="s">
        <v>1042</v>
      </c>
      <c r="C499" s="3" t="s">
        <v>1043</v>
      </c>
      <c r="D499" s="11">
        <v>9800</v>
      </c>
      <c r="E499" s="11">
        <v>3349</v>
      </c>
      <c r="F499" s="9">
        <f t="shared" si="42"/>
        <v>34.173469387755098</v>
      </c>
      <c r="G499" s="6" t="s">
        <v>14</v>
      </c>
      <c r="H499">
        <v>120</v>
      </c>
      <c r="I499" s="11">
        <f t="shared" si="47"/>
        <v>27.908333333333335</v>
      </c>
      <c r="J499" t="s">
        <v>21</v>
      </c>
      <c r="K499" t="s">
        <v>22</v>
      </c>
      <c r="L499" s="19">
        <f t="shared" si="43"/>
        <v>42724.25</v>
      </c>
      <c r="M499" s="16">
        <f>(((N499/60)/60)/24)+DATE(1970,1,1)</f>
        <v>42724.25</v>
      </c>
      <c r="N499">
        <v>1482213600</v>
      </c>
      <c r="O499" s="19">
        <f t="shared" si="44"/>
        <v>42724.25</v>
      </c>
      <c r="P499">
        <v>1482213600</v>
      </c>
      <c r="Q499" t="b">
        <v>0</v>
      </c>
      <c r="R499" t="b">
        <v>1</v>
      </c>
      <c r="S499" t="s">
        <v>65</v>
      </c>
      <c r="T499" t="str">
        <f t="shared" si="45"/>
        <v>technology</v>
      </c>
      <c r="U499" t="str">
        <f t="shared" si="46"/>
        <v>wearables</v>
      </c>
    </row>
    <row r="500" spans="1:21" x14ac:dyDescent="0.35">
      <c r="A500">
        <v>498</v>
      </c>
      <c r="B500" s="4" t="s">
        <v>1044</v>
      </c>
      <c r="C500" s="3" t="s">
        <v>1045</v>
      </c>
      <c r="D500" s="11">
        <v>193400</v>
      </c>
      <c r="E500" s="11">
        <v>46317</v>
      </c>
      <c r="F500" s="9">
        <f t="shared" si="42"/>
        <v>23.948810754912099</v>
      </c>
      <c r="G500" s="6" t="s">
        <v>14</v>
      </c>
      <c r="H500">
        <v>579</v>
      </c>
      <c r="I500" s="11">
        <f t="shared" si="47"/>
        <v>79.994818652849744</v>
      </c>
      <c r="J500" t="s">
        <v>36</v>
      </c>
      <c r="K500" t="s">
        <v>37</v>
      </c>
      <c r="L500" s="19">
        <f t="shared" si="43"/>
        <v>42005.25</v>
      </c>
      <c r="M500" s="16">
        <f>(((N500/60)/60)/24)+DATE(1970,1,1)</f>
        <v>42005.25</v>
      </c>
      <c r="N500">
        <v>1420092000</v>
      </c>
      <c r="O500" s="19">
        <f t="shared" si="44"/>
        <v>42007.25</v>
      </c>
      <c r="P500">
        <v>1420264800</v>
      </c>
      <c r="Q500" t="b">
        <v>0</v>
      </c>
      <c r="R500" t="b">
        <v>0</v>
      </c>
      <c r="S500" t="s">
        <v>28</v>
      </c>
      <c r="T500" t="str">
        <f t="shared" si="45"/>
        <v>technology</v>
      </c>
      <c r="U500" t="str">
        <f t="shared" si="46"/>
        <v>web</v>
      </c>
    </row>
    <row r="501" spans="1:21" ht="31" x14ac:dyDescent="0.35">
      <c r="A501">
        <v>499</v>
      </c>
      <c r="B501" s="4" t="s">
        <v>1046</v>
      </c>
      <c r="C501" s="3" t="s">
        <v>1047</v>
      </c>
      <c r="D501" s="11">
        <v>163800</v>
      </c>
      <c r="E501" s="11">
        <v>78743</v>
      </c>
      <c r="F501" s="9">
        <f t="shared" si="42"/>
        <v>48.072649572649574</v>
      </c>
      <c r="G501" s="6" t="s">
        <v>14</v>
      </c>
      <c r="H501">
        <v>2072</v>
      </c>
      <c r="I501" s="11">
        <f t="shared" si="47"/>
        <v>38.003378378378379</v>
      </c>
      <c r="J501" t="s">
        <v>21</v>
      </c>
      <c r="K501" t="s">
        <v>22</v>
      </c>
      <c r="L501" s="19">
        <f t="shared" si="43"/>
        <v>42444.208333333328</v>
      </c>
      <c r="M501" s="16">
        <f>(((N501/60)/60)/24)+DATE(1970,1,1)</f>
        <v>42444.208333333328</v>
      </c>
      <c r="N501">
        <v>1458018000</v>
      </c>
      <c r="O501" s="19">
        <f t="shared" si="44"/>
        <v>42449.208333333328</v>
      </c>
      <c r="P501">
        <v>1458450000</v>
      </c>
      <c r="Q501" t="b">
        <v>0</v>
      </c>
      <c r="R501" t="b">
        <v>1</v>
      </c>
      <c r="S501" t="s">
        <v>42</v>
      </c>
      <c r="T501" t="str">
        <f t="shared" si="45"/>
        <v>film &amp; video</v>
      </c>
      <c r="U501" t="str">
        <f t="shared" si="46"/>
        <v>documentary</v>
      </c>
    </row>
    <row r="502" spans="1:21" x14ac:dyDescent="0.35">
      <c r="A502">
        <v>500</v>
      </c>
      <c r="B502" s="4" t="s">
        <v>1048</v>
      </c>
      <c r="C502" s="3" t="s">
        <v>1049</v>
      </c>
      <c r="D502" s="11">
        <v>100</v>
      </c>
      <c r="E502" s="11">
        <v>0</v>
      </c>
      <c r="F502" s="9">
        <f t="shared" si="42"/>
        <v>0</v>
      </c>
      <c r="G502" s="6" t="s">
        <v>14</v>
      </c>
      <c r="H502">
        <v>0</v>
      </c>
      <c r="I502" s="11">
        <v>0</v>
      </c>
      <c r="J502" t="s">
        <v>21</v>
      </c>
      <c r="K502" t="s">
        <v>22</v>
      </c>
      <c r="L502" s="19">
        <f t="shared" si="43"/>
        <v>41395.208333333336</v>
      </c>
      <c r="M502" s="16">
        <f>(((N502/60)/60)/24)+DATE(1970,1,1)</f>
        <v>41395.208333333336</v>
      </c>
      <c r="N502">
        <v>1367384400</v>
      </c>
      <c r="O502" s="19">
        <f t="shared" si="44"/>
        <v>41423.208333333336</v>
      </c>
      <c r="P502">
        <v>1369803600</v>
      </c>
      <c r="Q502" t="b">
        <v>0</v>
      </c>
      <c r="R502" t="b">
        <v>1</v>
      </c>
      <c r="S502" t="s">
        <v>33</v>
      </c>
      <c r="T502" t="str">
        <f t="shared" si="45"/>
        <v>theater</v>
      </c>
      <c r="U502" t="str">
        <f t="shared" si="46"/>
        <v>plays</v>
      </c>
    </row>
    <row r="503" spans="1:21" x14ac:dyDescent="0.35">
      <c r="A503">
        <v>501</v>
      </c>
      <c r="B503" s="4" t="s">
        <v>1050</v>
      </c>
      <c r="C503" s="3" t="s">
        <v>1051</v>
      </c>
      <c r="D503" s="11">
        <v>153600</v>
      </c>
      <c r="E503" s="11">
        <v>107743</v>
      </c>
      <c r="F503" s="9">
        <f t="shared" si="42"/>
        <v>70.145182291666657</v>
      </c>
      <c r="G503" s="6" t="s">
        <v>14</v>
      </c>
      <c r="H503">
        <v>1796</v>
      </c>
      <c r="I503" s="11">
        <f t="shared" si="47"/>
        <v>59.990534521158132</v>
      </c>
      <c r="J503" t="s">
        <v>21</v>
      </c>
      <c r="K503" t="s">
        <v>22</v>
      </c>
      <c r="L503" s="19">
        <f t="shared" si="43"/>
        <v>41345.208333333336</v>
      </c>
      <c r="M503" s="16">
        <f>(((N503/60)/60)/24)+DATE(1970,1,1)</f>
        <v>41345.208333333336</v>
      </c>
      <c r="N503">
        <v>1363064400</v>
      </c>
      <c r="O503" s="19">
        <f t="shared" si="44"/>
        <v>41347.208333333336</v>
      </c>
      <c r="P503">
        <v>1363237200</v>
      </c>
      <c r="Q503" t="b">
        <v>0</v>
      </c>
      <c r="R503" t="b">
        <v>0</v>
      </c>
      <c r="S503" t="s">
        <v>42</v>
      </c>
      <c r="T503" t="str">
        <f t="shared" si="45"/>
        <v>film &amp; video</v>
      </c>
      <c r="U503" t="str">
        <f t="shared" si="46"/>
        <v>documentary</v>
      </c>
    </row>
    <row r="504" spans="1:21" x14ac:dyDescent="0.35">
      <c r="A504">
        <v>502</v>
      </c>
      <c r="B504" s="4" t="s">
        <v>477</v>
      </c>
      <c r="C504" s="3" t="s">
        <v>1052</v>
      </c>
      <c r="D504" s="11">
        <v>1300</v>
      </c>
      <c r="E504" s="11">
        <v>6889</v>
      </c>
      <c r="F504" s="9">
        <f t="shared" si="42"/>
        <v>529.92307692307691</v>
      </c>
      <c r="G504" s="6" t="s">
        <v>20</v>
      </c>
      <c r="H504">
        <v>186</v>
      </c>
      <c r="I504" s="11">
        <f t="shared" si="47"/>
        <v>37.037634408602152</v>
      </c>
      <c r="J504" t="s">
        <v>26</v>
      </c>
      <c r="K504" t="s">
        <v>27</v>
      </c>
      <c r="L504" s="19">
        <f t="shared" si="43"/>
        <v>41117.208333333336</v>
      </c>
      <c r="M504" s="16">
        <f>(((N504/60)/60)/24)+DATE(1970,1,1)</f>
        <v>41117.208333333336</v>
      </c>
      <c r="N504">
        <v>1343365200</v>
      </c>
      <c r="O504" s="19">
        <f t="shared" si="44"/>
        <v>41146.208333333336</v>
      </c>
      <c r="P504">
        <v>1345870800</v>
      </c>
      <c r="Q504" t="b">
        <v>0</v>
      </c>
      <c r="R504" t="b">
        <v>1</v>
      </c>
      <c r="S504" t="s">
        <v>89</v>
      </c>
      <c r="T504" t="str">
        <f t="shared" si="45"/>
        <v>games</v>
      </c>
      <c r="U504" t="str">
        <f t="shared" si="46"/>
        <v>video games</v>
      </c>
    </row>
    <row r="505" spans="1:21" ht="31" x14ac:dyDescent="0.35">
      <c r="A505">
        <v>503</v>
      </c>
      <c r="B505" s="4" t="s">
        <v>1053</v>
      </c>
      <c r="C505" s="3" t="s">
        <v>1054</v>
      </c>
      <c r="D505" s="11">
        <v>25500</v>
      </c>
      <c r="E505" s="11">
        <v>45983</v>
      </c>
      <c r="F505" s="9">
        <f t="shared" si="42"/>
        <v>180.32549019607845</v>
      </c>
      <c r="G505" s="6" t="s">
        <v>20</v>
      </c>
      <c r="H505">
        <v>460</v>
      </c>
      <c r="I505" s="11">
        <f t="shared" si="47"/>
        <v>99.963043478260872</v>
      </c>
      <c r="J505" t="s">
        <v>21</v>
      </c>
      <c r="K505" t="s">
        <v>22</v>
      </c>
      <c r="L505" s="19">
        <f t="shared" si="43"/>
        <v>42186.208333333328</v>
      </c>
      <c r="M505" s="16">
        <f>(((N505/60)/60)/24)+DATE(1970,1,1)</f>
        <v>42186.208333333328</v>
      </c>
      <c r="N505">
        <v>1435726800</v>
      </c>
      <c r="O505" s="19">
        <f t="shared" si="44"/>
        <v>42206.208333333328</v>
      </c>
      <c r="P505">
        <v>1437454800</v>
      </c>
      <c r="Q505" t="b">
        <v>0</v>
      </c>
      <c r="R505" t="b">
        <v>0</v>
      </c>
      <c r="S505" t="s">
        <v>53</v>
      </c>
      <c r="T505" t="str">
        <f t="shared" si="45"/>
        <v>film &amp; video</v>
      </c>
      <c r="U505" t="str">
        <f t="shared" si="46"/>
        <v>drama</v>
      </c>
    </row>
    <row r="506" spans="1:21" x14ac:dyDescent="0.35">
      <c r="A506">
        <v>504</v>
      </c>
      <c r="B506" s="4" t="s">
        <v>1055</v>
      </c>
      <c r="C506" s="3" t="s">
        <v>1056</v>
      </c>
      <c r="D506" s="11">
        <v>7500</v>
      </c>
      <c r="E506" s="11">
        <v>6924</v>
      </c>
      <c r="F506" s="9">
        <f t="shared" si="42"/>
        <v>92.320000000000007</v>
      </c>
      <c r="G506" s="6" t="s">
        <v>14</v>
      </c>
      <c r="H506">
        <v>62</v>
      </c>
      <c r="I506" s="11">
        <f t="shared" si="47"/>
        <v>111.6774193548387</v>
      </c>
      <c r="J506" t="s">
        <v>107</v>
      </c>
      <c r="K506" t="s">
        <v>108</v>
      </c>
      <c r="L506" s="19">
        <f t="shared" si="43"/>
        <v>42142.208333333328</v>
      </c>
      <c r="M506" s="16">
        <f>(((N506/60)/60)/24)+DATE(1970,1,1)</f>
        <v>42142.208333333328</v>
      </c>
      <c r="N506">
        <v>1431925200</v>
      </c>
      <c r="O506" s="19">
        <f t="shared" si="44"/>
        <v>42143.208333333328</v>
      </c>
      <c r="P506">
        <v>1432011600</v>
      </c>
      <c r="Q506" t="b">
        <v>0</v>
      </c>
      <c r="R506" t="b">
        <v>0</v>
      </c>
      <c r="S506" t="s">
        <v>23</v>
      </c>
      <c r="T506" t="str">
        <f t="shared" si="45"/>
        <v>music</v>
      </c>
      <c r="U506" t="str">
        <f t="shared" si="46"/>
        <v>rock</v>
      </c>
    </row>
    <row r="507" spans="1:21" x14ac:dyDescent="0.35">
      <c r="A507">
        <v>505</v>
      </c>
      <c r="B507" s="4" t="s">
        <v>1057</v>
      </c>
      <c r="C507" s="3" t="s">
        <v>1058</v>
      </c>
      <c r="D507" s="11">
        <v>89900</v>
      </c>
      <c r="E507" s="11">
        <v>12497</v>
      </c>
      <c r="F507" s="9">
        <f t="shared" si="42"/>
        <v>13.901001112347053</v>
      </c>
      <c r="G507" s="6" t="s">
        <v>14</v>
      </c>
      <c r="H507">
        <v>347</v>
      </c>
      <c r="I507" s="11">
        <f t="shared" si="47"/>
        <v>36.014409221902014</v>
      </c>
      <c r="J507" t="s">
        <v>21</v>
      </c>
      <c r="K507" t="s">
        <v>22</v>
      </c>
      <c r="L507" s="19">
        <f t="shared" si="43"/>
        <v>41341.25</v>
      </c>
      <c r="M507" s="16">
        <f>(((N507/60)/60)/24)+DATE(1970,1,1)</f>
        <v>41341.25</v>
      </c>
      <c r="N507">
        <v>1362722400</v>
      </c>
      <c r="O507" s="19">
        <f t="shared" si="44"/>
        <v>41383.208333333336</v>
      </c>
      <c r="P507">
        <v>1366347600</v>
      </c>
      <c r="Q507" t="b">
        <v>0</v>
      </c>
      <c r="R507" t="b">
        <v>1</v>
      </c>
      <c r="S507" t="s">
        <v>133</v>
      </c>
      <c r="T507" t="str">
        <f t="shared" si="45"/>
        <v>publishing</v>
      </c>
      <c r="U507" t="str">
        <f t="shared" si="46"/>
        <v>radio &amp; podcasts</v>
      </c>
    </row>
    <row r="508" spans="1:21" x14ac:dyDescent="0.35">
      <c r="A508">
        <v>506</v>
      </c>
      <c r="B508" s="4" t="s">
        <v>1059</v>
      </c>
      <c r="C508" s="3" t="s">
        <v>1060</v>
      </c>
      <c r="D508" s="11">
        <v>18000</v>
      </c>
      <c r="E508" s="11">
        <v>166874</v>
      </c>
      <c r="F508" s="9">
        <f t="shared" si="42"/>
        <v>927.07777777777767</v>
      </c>
      <c r="G508" s="6" t="s">
        <v>20</v>
      </c>
      <c r="H508">
        <v>2528</v>
      </c>
      <c r="I508" s="11">
        <f t="shared" si="47"/>
        <v>66.010284810126578</v>
      </c>
      <c r="J508" t="s">
        <v>21</v>
      </c>
      <c r="K508" t="s">
        <v>22</v>
      </c>
      <c r="L508" s="19">
        <f t="shared" si="43"/>
        <v>43062.25</v>
      </c>
      <c r="M508" s="16">
        <f>(((N508/60)/60)/24)+DATE(1970,1,1)</f>
        <v>43062.25</v>
      </c>
      <c r="N508">
        <v>1511416800</v>
      </c>
      <c r="O508" s="19">
        <f t="shared" si="44"/>
        <v>43079.25</v>
      </c>
      <c r="P508">
        <v>1512885600</v>
      </c>
      <c r="Q508" t="b">
        <v>0</v>
      </c>
      <c r="R508" t="b">
        <v>1</v>
      </c>
      <c r="S508" t="s">
        <v>33</v>
      </c>
      <c r="T508" t="str">
        <f t="shared" si="45"/>
        <v>theater</v>
      </c>
      <c r="U508" t="str">
        <f t="shared" si="46"/>
        <v>plays</v>
      </c>
    </row>
    <row r="509" spans="1:21" ht="31" x14ac:dyDescent="0.35">
      <c r="A509">
        <v>507</v>
      </c>
      <c r="B509" s="4" t="s">
        <v>1061</v>
      </c>
      <c r="C509" s="3" t="s">
        <v>1062</v>
      </c>
      <c r="D509" s="11">
        <v>2100</v>
      </c>
      <c r="E509" s="11">
        <v>837</v>
      </c>
      <c r="F509" s="9">
        <f t="shared" si="42"/>
        <v>39.857142857142861</v>
      </c>
      <c r="G509" s="6" t="s">
        <v>14</v>
      </c>
      <c r="H509">
        <v>19</v>
      </c>
      <c r="I509" s="11">
        <f t="shared" si="47"/>
        <v>44.05263157894737</v>
      </c>
      <c r="J509" t="s">
        <v>21</v>
      </c>
      <c r="K509" t="s">
        <v>22</v>
      </c>
      <c r="L509" s="19">
        <f t="shared" si="43"/>
        <v>41373.208333333336</v>
      </c>
      <c r="M509" s="16">
        <f>(((N509/60)/60)/24)+DATE(1970,1,1)</f>
        <v>41373.208333333336</v>
      </c>
      <c r="N509">
        <v>1365483600</v>
      </c>
      <c r="O509" s="19">
        <f t="shared" si="44"/>
        <v>41422.208333333336</v>
      </c>
      <c r="P509">
        <v>1369717200</v>
      </c>
      <c r="Q509" t="b">
        <v>0</v>
      </c>
      <c r="R509" t="b">
        <v>1</v>
      </c>
      <c r="S509" t="s">
        <v>28</v>
      </c>
      <c r="T509" t="str">
        <f t="shared" si="45"/>
        <v>technology</v>
      </c>
      <c r="U509" t="str">
        <f t="shared" si="46"/>
        <v>web</v>
      </c>
    </row>
    <row r="510" spans="1:21" x14ac:dyDescent="0.35">
      <c r="A510">
        <v>508</v>
      </c>
      <c r="B510" s="4" t="s">
        <v>1063</v>
      </c>
      <c r="C510" s="3" t="s">
        <v>1064</v>
      </c>
      <c r="D510" s="11">
        <v>172700</v>
      </c>
      <c r="E510" s="11">
        <v>193820</v>
      </c>
      <c r="F510" s="9">
        <f t="shared" si="42"/>
        <v>112.22929936305732</v>
      </c>
      <c r="G510" s="6" t="s">
        <v>20</v>
      </c>
      <c r="H510">
        <v>3657</v>
      </c>
      <c r="I510" s="11">
        <f t="shared" si="47"/>
        <v>52.999726551818434</v>
      </c>
      <c r="J510" t="s">
        <v>21</v>
      </c>
      <c r="K510" t="s">
        <v>22</v>
      </c>
      <c r="L510" s="19">
        <f t="shared" si="43"/>
        <v>43310.208333333328</v>
      </c>
      <c r="M510" s="16">
        <f>(((N510/60)/60)/24)+DATE(1970,1,1)</f>
        <v>43310.208333333328</v>
      </c>
      <c r="N510">
        <v>1532840400</v>
      </c>
      <c r="O510" s="19">
        <f t="shared" si="44"/>
        <v>43331.208333333328</v>
      </c>
      <c r="P510">
        <v>1534654800</v>
      </c>
      <c r="Q510" t="b">
        <v>0</v>
      </c>
      <c r="R510" t="b">
        <v>0</v>
      </c>
      <c r="S510" t="s">
        <v>33</v>
      </c>
      <c r="T510" t="str">
        <f t="shared" si="45"/>
        <v>theater</v>
      </c>
      <c r="U510" t="str">
        <f t="shared" si="46"/>
        <v>plays</v>
      </c>
    </row>
    <row r="511" spans="1:21" x14ac:dyDescent="0.35">
      <c r="A511">
        <v>509</v>
      </c>
      <c r="B511" s="4" t="s">
        <v>398</v>
      </c>
      <c r="C511" s="3" t="s">
        <v>1065</v>
      </c>
      <c r="D511" s="11">
        <v>168500</v>
      </c>
      <c r="E511" s="11">
        <v>119510</v>
      </c>
      <c r="F511" s="9">
        <f t="shared" si="42"/>
        <v>70.925816023738875</v>
      </c>
      <c r="G511" s="6" t="s">
        <v>14</v>
      </c>
      <c r="H511">
        <v>1258</v>
      </c>
      <c r="I511" s="11">
        <f t="shared" si="47"/>
        <v>95</v>
      </c>
      <c r="J511" t="s">
        <v>21</v>
      </c>
      <c r="K511" t="s">
        <v>22</v>
      </c>
      <c r="L511" s="19">
        <f t="shared" si="43"/>
        <v>41034.208333333336</v>
      </c>
      <c r="M511" s="16">
        <f>(((N511/60)/60)/24)+DATE(1970,1,1)</f>
        <v>41034.208333333336</v>
      </c>
      <c r="N511">
        <v>1336194000</v>
      </c>
      <c r="O511" s="19">
        <f t="shared" si="44"/>
        <v>41044.208333333336</v>
      </c>
      <c r="P511">
        <v>1337058000</v>
      </c>
      <c r="Q511" t="b">
        <v>0</v>
      </c>
      <c r="R511" t="b">
        <v>0</v>
      </c>
      <c r="S511" t="s">
        <v>33</v>
      </c>
      <c r="T511" t="str">
        <f t="shared" si="45"/>
        <v>theater</v>
      </c>
      <c r="U511" t="str">
        <f t="shared" si="46"/>
        <v>plays</v>
      </c>
    </row>
    <row r="512" spans="1:21" x14ac:dyDescent="0.35">
      <c r="A512">
        <v>510</v>
      </c>
      <c r="B512" s="4" t="s">
        <v>1066</v>
      </c>
      <c r="C512" s="3" t="s">
        <v>1067</v>
      </c>
      <c r="D512" s="11">
        <v>7800</v>
      </c>
      <c r="E512" s="11">
        <v>9289</v>
      </c>
      <c r="F512" s="9">
        <f t="shared" si="42"/>
        <v>119.08974358974358</v>
      </c>
      <c r="G512" s="6" t="s">
        <v>20</v>
      </c>
      <c r="H512">
        <v>131</v>
      </c>
      <c r="I512" s="11">
        <f t="shared" si="47"/>
        <v>70.908396946564892</v>
      </c>
      <c r="J512" t="s">
        <v>26</v>
      </c>
      <c r="K512" t="s">
        <v>27</v>
      </c>
      <c r="L512" s="19">
        <f t="shared" si="43"/>
        <v>43251.208333333328</v>
      </c>
      <c r="M512" s="16">
        <f>(((N512/60)/60)/24)+DATE(1970,1,1)</f>
        <v>43251.208333333328</v>
      </c>
      <c r="N512">
        <v>1527742800</v>
      </c>
      <c r="O512" s="19">
        <f t="shared" si="44"/>
        <v>43275.208333333328</v>
      </c>
      <c r="P512">
        <v>1529816400</v>
      </c>
      <c r="Q512" t="b">
        <v>0</v>
      </c>
      <c r="R512" t="b">
        <v>0</v>
      </c>
      <c r="S512" t="s">
        <v>53</v>
      </c>
      <c r="T512" t="str">
        <f t="shared" si="45"/>
        <v>film &amp; video</v>
      </c>
      <c r="U512" t="str">
        <f t="shared" si="46"/>
        <v>drama</v>
      </c>
    </row>
    <row r="513" spans="1:21" x14ac:dyDescent="0.35">
      <c r="A513">
        <v>511</v>
      </c>
      <c r="B513" s="4" t="s">
        <v>1068</v>
      </c>
      <c r="C513" s="3" t="s">
        <v>1069</v>
      </c>
      <c r="D513" s="11">
        <v>147800</v>
      </c>
      <c r="E513" s="11">
        <v>35498</v>
      </c>
      <c r="F513" s="9">
        <f t="shared" si="42"/>
        <v>24.017591339648174</v>
      </c>
      <c r="G513" s="6" t="s">
        <v>14</v>
      </c>
      <c r="H513">
        <v>362</v>
      </c>
      <c r="I513" s="11">
        <f t="shared" si="47"/>
        <v>98.060773480662988</v>
      </c>
      <c r="J513" t="s">
        <v>21</v>
      </c>
      <c r="K513" t="s">
        <v>22</v>
      </c>
      <c r="L513" s="19">
        <f t="shared" si="43"/>
        <v>43671.208333333328</v>
      </c>
      <c r="M513" s="16">
        <f>(((N513/60)/60)/24)+DATE(1970,1,1)</f>
        <v>43671.208333333328</v>
      </c>
      <c r="N513">
        <v>1564030800</v>
      </c>
      <c r="O513" s="19">
        <f t="shared" si="44"/>
        <v>43681.208333333328</v>
      </c>
      <c r="P513">
        <v>1564894800</v>
      </c>
      <c r="Q513" t="b">
        <v>0</v>
      </c>
      <c r="R513" t="b">
        <v>0</v>
      </c>
      <c r="S513" t="s">
        <v>33</v>
      </c>
      <c r="T513" t="str">
        <f t="shared" si="45"/>
        <v>theater</v>
      </c>
      <c r="U513" t="str">
        <f t="shared" si="46"/>
        <v>plays</v>
      </c>
    </row>
    <row r="514" spans="1:21" x14ac:dyDescent="0.35">
      <c r="A514">
        <v>512</v>
      </c>
      <c r="B514" s="4" t="s">
        <v>1070</v>
      </c>
      <c r="C514" s="3" t="s">
        <v>1071</v>
      </c>
      <c r="D514" s="11">
        <v>9100</v>
      </c>
      <c r="E514" s="11">
        <v>12678</v>
      </c>
      <c r="F514" s="9">
        <f t="shared" si="42"/>
        <v>139.31868131868131</v>
      </c>
      <c r="G514" s="6" t="s">
        <v>20</v>
      </c>
      <c r="H514">
        <v>239</v>
      </c>
      <c r="I514" s="11">
        <f t="shared" si="47"/>
        <v>53.046025104602514</v>
      </c>
      <c r="J514" t="s">
        <v>21</v>
      </c>
      <c r="K514" t="s">
        <v>22</v>
      </c>
      <c r="L514" s="19">
        <f t="shared" si="43"/>
        <v>41825.208333333336</v>
      </c>
      <c r="M514" s="16">
        <f>(((N514/60)/60)/24)+DATE(1970,1,1)</f>
        <v>41825.208333333336</v>
      </c>
      <c r="N514">
        <v>1404536400</v>
      </c>
      <c r="O514" s="19">
        <f t="shared" si="44"/>
        <v>41826.208333333336</v>
      </c>
      <c r="P514">
        <v>1404622800</v>
      </c>
      <c r="Q514" t="b">
        <v>0</v>
      </c>
      <c r="R514" t="b">
        <v>1</v>
      </c>
      <c r="S514" t="s">
        <v>89</v>
      </c>
      <c r="T514" t="str">
        <f t="shared" si="45"/>
        <v>games</v>
      </c>
      <c r="U514" t="str">
        <f t="shared" si="46"/>
        <v>video games</v>
      </c>
    </row>
    <row r="515" spans="1:21" x14ac:dyDescent="0.35">
      <c r="A515">
        <v>513</v>
      </c>
      <c r="B515" s="4" t="s">
        <v>1072</v>
      </c>
      <c r="C515" s="3" t="s">
        <v>1073</v>
      </c>
      <c r="D515" s="11">
        <v>8300</v>
      </c>
      <c r="E515" s="11">
        <v>3260</v>
      </c>
      <c r="F515" s="9">
        <f t="shared" ref="F515:F578" si="48">E515/D515*100</f>
        <v>39.277108433734945</v>
      </c>
      <c r="G515" s="6" t="s">
        <v>74</v>
      </c>
      <c r="H515">
        <v>35</v>
      </c>
      <c r="I515" s="11">
        <f t="shared" si="47"/>
        <v>93.142857142857139</v>
      </c>
      <c r="J515" t="s">
        <v>21</v>
      </c>
      <c r="K515" t="s">
        <v>22</v>
      </c>
      <c r="L515" s="19">
        <f t="shared" ref="L515:L578" si="49">(((N515/60)/60)/24)+DATE(1970,1,1)</f>
        <v>40430.208333333336</v>
      </c>
      <c r="M515" s="16">
        <f>(((N515/60)/60)/24)+DATE(1970,1,1)</f>
        <v>40430.208333333336</v>
      </c>
      <c r="N515">
        <v>1284008400</v>
      </c>
      <c r="O515" s="19">
        <f t="shared" ref="O515:O578" si="50">(((P515/60)/60)/24)+DATE(1970,1,1)</f>
        <v>40432.208333333336</v>
      </c>
      <c r="P515">
        <v>1284181200</v>
      </c>
      <c r="Q515" t="b">
        <v>0</v>
      </c>
      <c r="R515" t="b">
        <v>0</v>
      </c>
      <c r="S515" t="s">
        <v>269</v>
      </c>
      <c r="T515" t="str">
        <f t="shared" ref="T515:T578" si="51">LEFT(S515,FIND("~",SUBSTITUTE(S515,"/","~",LEN(S515)-LEN(SUBSTITUTE(S515,"/",""))))-1)</f>
        <v>film &amp; video</v>
      </c>
      <c r="U515" t="str">
        <f t="shared" ref="U515:U578" si="52">RIGHT(S515,LEN(S515)-FIND("/",S515))</f>
        <v>television</v>
      </c>
    </row>
    <row r="516" spans="1:21" x14ac:dyDescent="0.35">
      <c r="A516">
        <v>514</v>
      </c>
      <c r="B516" s="4" t="s">
        <v>1074</v>
      </c>
      <c r="C516" s="3" t="s">
        <v>1075</v>
      </c>
      <c r="D516" s="11">
        <v>138700</v>
      </c>
      <c r="E516" s="11">
        <v>31123</v>
      </c>
      <c r="F516" s="9">
        <f t="shared" si="48"/>
        <v>22.439077144917089</v>
      </c>
      <c r="G516" s="6" t="s">
        <v>74</v>
      </c>
      <c r="H516">
        <v>528</v>
      </c>
      <c r="I516" s="11">
        <f t="shared" ref="I516:I579" si="53">E516/H516</f>
        <v>58.945075757575758</v>
      </c>
      <c r="J516" t="s">
        <v>98</v>
      </c>
      <c r="K516" t="s">
        <v>99</v>
      </c>
      <c r="L516" s="19">
        <f t="shared" si="49"/>
        <v>41614.25</v>
      </c>
      <c r="M516" s="16">
        <f>(((N516/60)/60)/24)+DATE(1970,1,1)</f>
        <v>41614.25</v>
      </c>
      <c r="N516">
        <v>1386309600</v>
      </c>
      <c r="O516" s="19">
        <f t="shared" si="50"/>
        <v>41619.25</v>
      </c>
      <c r="P516">
        <v>1386741600</v>
      </c>
      <c r="Q516" t="b">
        <v>0</v>
      </c>
      <c r="R516" t="b">
        <v>1</v>
      </c>
      <c r="S516" t="s">
        <v>23</v>
      </c>
      <c r="T516" t="str">
        <f t="shared" si="51"/>
        <v>music</v>
      </c>
      <c r="U516" t="str">
        <f t="shared" si="52"/>
        <v>rock</v>
      </c>
    </row>
    <row r="517" spans="1:21" x14ac:dyDescent="0.35">
      <c r="A517">
        <v>515</v>
      </c>
      <c r="B517" s="4" t="s">
        <v>1076</v>
      </c>
      <c r="C517" s="3" t="s">
        <v>1077</v>
      </c>
      <c r="D517" s="11">
        <v>8600</v>
      </c>
      <c r="E517" s="11">
        <v>4797</v>
      </c>
      <c r="F517" s="9">
        <f t="shared" si="48"/>
        <v>55.779069767441861</v>
      </c>
      <c r="G517" s="6" t="s">
        <v>14</v>
      </c>
      <c r="H517">
        <v>133</v>
      </c>
      <c r="I517" s="11">
        <f t="shared" si="53"/>
        <v>36.067669172932334</v>
      </c>
      <c r="J517" t="s">
        <v>15</v>
      </c>
      <c r="K517" t="s">
        <v>16</v>
      </c>
      <c r="L517" s="19">
        <f t="shared" si="49"/>
        <v>40900.25</v>
      </c>
      <c r="M517" s="16">
        <f>(((N517/60)/60)/24)+DATE(1970,1,1)</f>
        <v>40900.25</v>
      </c>
      <c r="N517">
        <v>1324620000</v>
      </c>
      <c r="O517" s="19">
        <f t="shared" si="50"/>
        <v>40902.25</v>
      </c>
      <c r="P517">
        <v>1324792800</v>
      </c>
      <c r="Q517" t="b">
        <v>0</v>
      </c>
      <c r="R517" t="b">
        <v>1</v>
      </c>
      <c r="S517" t="s">
        <v>33</v>
      </c>
      <c r="T517" t="str">
        <f t="shared" si="51"/>
        <v>theater</v>
      </c>
      <c r="U517" t="str">
        <f t="shared" si="52"/>
        <v>plays</v>
      </c>
    </row>
    <row r="518" spans="1:21" x14ac:dyDescent="0.35">
      <c r="A518">
        <v>516</v>
      </c>
      <c r="B518" s="4" t="s">
        <v>1078</v>
      </c>
      <c r="C518" s="3" t="s">
        <v>1079</v>
      </c>
      <c r="D518" s="11">
        <v>125400</v>
      </c>
      <c r="E518" s="11">
        <v>53324</v>
      </c>
      <c r="F518" s="9">
        <f t="shared" si="48"/>
        <v>42.523125996810208</v>
      </c>
      <c r="G518" s="6" t="s">
        <v>14</v>
      </c>
      <c r="H518">
        <v>846</v>
      </c>
      <c r="I518" s="11">
        <f t="shared" si="53"/>
        <v>63.030732860520096</v>
      </c>
      <c r="J518" t="s">
        <v>21</v>
      </c>
      <c r="K518" t="s">
        <v>22</v>
      </c>
      <c r="L518" s="19">
        <f t="shared" si="49"/>
        <v>40396.208333333336</v>
      </c>
      <c r="M518" s="16">
        <f>(((N518/60)/60)/24)+DATE(1970,1,1)</f>
        <v>40396.208333333336</v>
      </c>
      <c r="N518">
        <v>1281070800</v>
      </c>
      <c r="O518" s="19">
        <f t="shared" si="50"/>
        <v>40434.208333333336</v>
      </c>
      <c r="P518">
        <v>1284354000</v>
      </c>
      <c r="Q518" t="b">
        <v>0</v>
      </c>
      <c r="R518" t="b">
        <v>0</v>
      </c>
      <c r="S518" t="s">
        <v>68</v>
      </c>
      <c r="T518" t="str">
        <f t="shared" si="51"/>
        <v>publishing</v>
      </c>
      <c r="U518" t="str">
        <f t="shared" si="52"/>
        <v>nonfiction</v>
      </c>
    </row>
    <row r="519" spans="1:21" x14ac:dyDescent="0.35">
      <c r="A519">
        <v>517</v>
      </c>
      <c r="B519" s="4" t="s">
        <v>1080</v>
      </c>
      <c r="C519" s="3" t="s">
        <v>1081</v>
      </c>
      <c r="D519" s="11">
        <v>5900</v>
      </c>
      <c r="E519" s="11">
        <v>6608</v>
      </c>
      <c r="F519" s="9">
        <f t="shared" si="48"/>
        <v>112.00000000000001</v>
      </c>
      <c r="G519" s="6" t="s">
        <v>20</v>
      </c>
      <c r="H519">
        <v>78</v>
      </c>
      <c r="I519" s="11">
        <f t="shared" si="53"/>
        <v>84.717948717948715</v>
      </c>
      <c r="J519" t="s">
        <v>21</v>
      </c>
      <c r="K519" t="s">
        <v>22</v>
      </c>
      <c r="L519" s="19">
        <f t="shared" si="49"/>
        <v>42860.208333333328</v>
      </c>
      <c r="M519" s="16">
        <f>(((N519/60)/60)/24)+DATE(1970,1,1)</f>
        <v>42860.208333333328</v>
      </c>
      <c r="N519">
        <v>1493960400</v>
      </c>
      <c r="O519" s="19">
        <f t="shared" si="50"/>
        <v>42865.208333333328</v>
      </c>
      <c r="P519">
        <v>1494392400</v>
      </c>
      <c r="Q519" t="b">
        <v>0</v>
      </c>
      <c r="R519" t="b">
        <v>0</v>
      </c>
      <c r="S519" t="s">
        <v>17</v>
      </c>
      <c r="T519" t="str">
        <f t="shared" si="51"/>
        <v>food</v>
      </c>
      <c r="U519" t="str">
        <f t="shared" si="52"/>
        <v>food trucks</v>
      </c>
    </row>
    <row r="520" spans="1:21" ht="31" x14ac:dyDescent="0.35">
      <c r="A520">
        <v>518</v>
      </c>
      <c r="B520" s="4" t="s">
        <v>1082</v>
      </c>
      <c r="C520" s="3" t="s">
        <v>1083</v>
      </c>
      <c r="D520" s="11">
        <v>8800</v>
      </c>
      <c r="E520" s="11">
        <v>622</v>
      </c>
      <c r="F520" s="9">
        <f t="shared" si="48"/>
        <v>7.0681818181818183</v>
      </c>
      <c r="G520" s="6" t="s">
        <v>14</v>
      </c>
      <c r="H520">
        <v>10</v>
      </c>
      <c r="I520" s="11">
        <f t="shared" si="53"/>
        <v>62.2</v>
      </c>
      <c r="J520" t="s">
        <v>21</v>
      </c>
      <c r="K520" t="s">
        <v>22</v>
      </c>
      <c r="L520" s="19">
        <f t="shared" si="49"/>
        <v>43154.25</v>
      </c>
      <c r="M520" s="16">
        <f>(((N520/60)/60)/24)+DATE(1970,1,1)</f>
        <v>43154.25</v>
      </c>
      <c r="N520">
        <v>1519365600</v>
      </c>
      <c r="O520" s="19">
        <f t="shared" si="50"/>
        <v>43156.25</v>
      </c>
      <c r="P520">
        <v>1519538400</v>
      </c>
      <c r="Q520" t="b">
        <v>0</v>
      </c>
      <c r="R520" t="b">
        <v>1</v>
      </c>
      <c r="S520" t="s">
        <v>71</v>
      </c>
      <c r="T520" t="str">
        <f t="shared" si="51"/>
        <v>film &amp; video</v>
      </c>
      <c r="U520" t="str">
        <f t="shared" si="52"/>
        <v>animation</v>
      </c>
    </row>
    <row r="521" spans="1:21" x14ac:dyDescent="0.35">
      <c r="A521">
        <v>519</v>
      </c>
      <c r="B521" s="4" t="s">
        <v>1084</v>
      </c>
      <c r="C521" s="3" t="s">
        <v>1085</v>
      </c>
      <c r="D521" s="11">
        <v>177700</v>
      </c>
      <c r="E521" s="11">
        <v>180802</v>
      </c>
      <c r="F521" s="9">
        <f t="shared" si="48"/>
        <v>101.74563871693867</v>
      </c>
      <c r="G521" s="6" t="s">
        <v>20</v>
      </c>
      <c r="H521">
        <v>1773</v>
      </c>
      <c r="I521" s="11">
        <f t="shared" si="53"/>
        <v>101.97518330513255</v>
      </c>
      <c r="J521" t="s">
        <v>21</v>
      </c>
      <c r="K521" t="s">
        <v>22</v>
      </c>
      <c r="L521" s="19">
        <f t="shared" si="49"/>
        <v>42012.25</v>
      </c>
      <c r="M521" s="16">
        <f>(((N521/60)/60)/24)+DATE(1970,1,1)</f>
        <v>42012.25</v>
      </c>
      <c r="N521">
        <v>1420696800</v>
      </c>
      <c r="O521" s="19">
        <f t="shared" si="50"/>
        <v>42026.25</v>
      </c>
      <c r="P521">
        <v>1421906400</v>
      </c>
      <c r="Q521" t="b">
        <v>0</v>
      </c>
      <c r="R521" t="b">
        <v>1</v>
      </c>
      <c r="S521" t="s">
        <v>23</v>
      </c>
      <c r="T521" t="str">
        <f t="shared" si="51"/>
        <v>music</v>
      </c>
      <c r="U521" t="str">
        <f t="shared" si="52"/>
        <v>rock</v>
      </c>
    </row>
    <row r="522" spans="1:21" x14ac:dyDescent="0.35">
      <c r="A522">
        <v>520</v>
      </c>
      <c r="B522" s="4" t="s">
        <v>1086</v>
      </c>
      <c r="C522" s="3" t="s">
        <v>1087</v>
      </c>
      <c r="D522" s="11">
        <v>800</v>
      </c>
      <c r="E522" s="11">
        <v>3406</v>
      </c>
      <c r="F522" s="9">
        <f t="shared" si="48"/>
        <v>425.75</v>
      </c>
      <c r="G522" s="6" t="s">
        <v>20</v>
      </c>
      <c r="H522">
        <v>32</v>
      </c>
      <c r="I522" s="11">
        <f t="shared" si="53"/>
        <v>106.4375</v>
      </c>
      <c r="J522" t="s">
        <v>21</v>
      </c>
      <c r="K522" t="s">
        <v>22</v>
      </c>
      <c r="L522" s="19">
        <f t="shared" si="49"/>
        <v>43574.208333333328</v>
      </c>
      <c r="M522" s="16">
        <f>(((N522/60)/60)/24)+DATE(1970,1,1)</f>
        <v>43574.208333333328</v>
      </c>
      <c r="N522">
        <v>1555650000</v>
      </c>
      <c r="O522" s="19">
        <f t="shared" si="50"/>
        <v>43577.208333333328</v>
      </c>
      <c r="P522">
        <v>1555909200</v>
      </c>
      <c r="Q522" t="b">
        <v>0</v>
      </c>
      <c r="R522" t="b">
        <v>0</v>
      </c>
      <c r="S522" t="s">
        <v>33</v>
      </c>
      <c r="T522" t="str">
        <f t="shared" si="51"/>
        <v>theater</v>
      </c>
      <c r="U522" t="str">
        <f t="shared" si="52"/>
        <v>plays</v>
      </c>
    </row>
    <row r="523" spans="1:21" x14ac:dyDescent="0.35">
      <c r="A523">
        <v>521</v>
      </c>
      <c r="B523" s="4" t="s">
        <v>1088</v>
      </c>
      <c r="C523" s="3" t="s">
        <v>141</v>
      </c>
      <c r="D523" s="11">
        <v>7600</v>
      </c>
      <c r="E523" s="11">
        <v>11061</v>
      </c>
      <c r="F523" s="9">
        <f t="shared" si="48"/>
        <v>145.53947368421052</v>
      </c>
      <c r="G523" s="6" t="s">
        <v>20</v>
      </c>
      <c r="H523">
        <v>369</v>
      </c>
      <c r="I523" s="11">
        <f t="shared" si="53"/>
        <v>29.975609756097562</v>
      </c>
      <c r="J523" t="s">
        <v>21</v>
      </c>
      <c r="K523" t="s">
        <v>22</v>
      </c>
      <c r="L523" s="19">
        <f t="shared" si="49"/>
        <v>42605.208333333328</v>
      </c>
      <c r="M523" s="16">
        <f>(((N523/60)/60)/24)+DATE(1970,1,1)</f>
        <v>42605.208333333328</v>
      </c>
      <c r="N523">
        <v>1471928400</v>
      </c>
      <c r="O523" s="19">
        <f t="shared" si="50"/>
        <v>42611.208333333328</v>
      </c>
      <c r="P523">
        <v>1472446800</v>
      </c>
      <c r="Q523" t="b">
        <v>0</v>
      </c>
      <c r="R523" t="b">
        <v>1</v>
      </c>
      <c r="S523" t="s">
        <v>53</v>
      </c>
      <c r="T523" t="str">
        <f t="shared" si="51"/>
        <v>film &amp; video</v>
      </c>
      <c r="U523" t="str">
        <f t="shared" si="52"/>
        <v>drama</v>
      </c>
    </row>
    <row r="524" spans="1:21" ht="31" x14ac:dyDescent="0.35">
      <c r="A524">
        <v>522</v>
      </c>
      <c r="B524" s="4" t="s">
        <v>1089</v>
      </c>
      <c r="C524" s="3" t="s">
        <v>1090</v>
      </c>
      <c r="D524" s="11">
        <v>50500</v>
      </c>
      <c r="E524" s="11">
        <v>16389</v>
      </c>
      <c r="F524" s="9">
        <f t="shared" si="48"/>
        <v>32.453465346534657</v>
      </c>
      <c r="G524" s="6" t="s">
        <v>14</v>
      </c>
      <c r="H524">
        <v>191</v>
      </c>
      <c r="I524" s="11">
        <f t="shared" si="53"/>
        <v>85.806282722513089</v>
      </c>
      <c r="J524" t="s">
        <v>21</v>
      </c>
      <c r="K524" t="s">
        <v>22</v>
      </c>
      <c r="L524" s="19">
        <f t="shared" si="49"/>
        <v>41093.208333333336</v>
      </c>
      <c r="M524" s="16">
        <f>(((N524/60)/60)/24)+DATE(1970,1,1)</f>
        <v>41093.208333333336</v>
      </c>
      <c r="N524">
        <v>1341291600</v>
      </c>
      <c r="O524" s="19">
        <f t="shared" si="50"/>
        <v>41105.208333333336</v>
      </c>
      <c r="P524">
        <v>1342328400</v>
      </c>
      <c r="Q524" t="b">
        <v>0</v>
      </c>
      <c r="R524" t="b">
        <v>0</v>
      </c>
      <c r="S524" t="s">
        <v>100</v>
      </c>
      <c r="T524" t="str">
        <f t="shared" si="51"/>
        <v>film &amp; video</v>
      </c>
      <c r="U524" t="str">
        <f t="shared" si="52"/>
        <v>shorts</v>
      </c>
    </row>
    <row r="525" spans="1:21" x14ac:dyDescent="0.35">
      <c r="A525">
        <v>523</v>
      </c>
      <c r="B525" s="4" t="s">
        <v>1091</v>
      </c>
      <c r="C525" s="3" t="s">
        <v>1092</v>
      </c>
      <c r="D525" s="11">
        <v>900</v>
      </c>
      <c r="E525" s="11">
        <v>6303</v>
      </c>
      <c r="F525" s="9">
        <f t="shared" si="48"/>
        <v>700.33333333333326</v>
      </c>
      <c r="G525" s="6" t="s">
        <v>20</v>
      </c>
      <c r="H525">
        <v>89</v>
      </c>
      <c r="I525" s="11">
        <f t="shared" si="53"/>
        <v>70.82022471910112</v>
      </c>
      <c r="J525" t="s">
        <v>21</v>
      </c>
      <c r="K525" t="s">
        <v>22</v>
      </c>
      <c r="L525" s="19">
        <f t="shared" si="49"/>
        <v>40241.25</v>
      </c>
      <c r="M525" s="16">
        <f>(((N525/60)/60)/24)+DATE(1970,1,1)</f>
        <v>40241.25</v>
      </c>
      <c r="N525">
        <v>1267682400</v>
      </c>
      <c r="O525" s="19">
        <f t="shared" si="50"/>
        <v>40246.25</v>
      </c>
      <c r="P525">
        <v>1268114400</v>
      </c>
      <c r="Q525" t="b">
        <v>0</v>
      </c>
      <c r="R525" t="b">
        <v>0</v>
      </c>
      <c r="S525" t="s">
        <v>100</v>
      </c>
      <c r="T525" t="str">
        <f t="shared" si="51"/>
        <v>film &amp; video</v>
      </c>
      <c r="U525" t="str">
        <f t="shared" si="52"/>
        <v>shorts</v>
      </c>
    </row>
    <row r="526" spans="1:21" x14ac:dyDescent="0.35">
      <c r="A526">
        <v>524</v>
      </c>
      <c r="B526" s="4" t="s">
        <v>1093</v>
      </c>
      <c r="C526" s="3" t="s">
        <v>1094</v>
      </c>
      <c r="D526" s="11">
        <v>96700</v>
      </c>
      <c r="E526" s="11">
        <v>81136</v>
      </c>
      <c r="F526" s="9">
        <f t="shared" si="48"/>
        <v>83.904860392967933</v>
      </c>
      <c r="G526" s="6" t="s">
        <v>14</v>
      </c>
      <c r="H526">
        <v>1979</v>
      </c>
      <c r="I526" s="11">
        <f t="shared" si="53"/>
        <v>40.998484082870135</v>
      </c>
      <c r="J526" t="s">
        <v>21</v>
      </c>
      <c r="K526" t="s">
        <v>22</v>
      </c>
      <c r="L526" s="19">
        <f t="shared" si="49"/>
        <v>40294.208333333336</v>
      </c>
      <c r="M526" s="16">
        <f>(((N526/60)/60)/24)+DATE(1970,1,1)</f>
        <v>40294.208333333336</v>
      </c>
      <c r="N526">
        <v>1272258000</v>
      </c>
      <c r="O526" s="19">
        <f t="shared" si="50"/>
        <v>40307.208333333336</v>
      </c>
      <c r="P526">
        <v>1273381200</v>
      </c>
      <c r="Q526" t="b">
        <v>0</v>
      </c>
      <c r="R526" t="b">
        <v>0</v>
      </c>
      <c r="S526" t="s">
        <v>33</v>
      </c>
      <c r="T526" t="str">
        <f t="shared" si="51"/>
        <v>theater</v>
      </c>
      <c r="U526" t="str">
        <f t="shared" si="52"/>
        <v>plays</v>
      </c>
    </row>
    <row r="527" spans="1:21" x14ac:dyDescent="0.35">
      <c r="A527">
        <v>525</v>
      </c>
      <c r="B527" s="4" t="s">
        <v>1095</v>
      </c>
      <c r="C527" s="3" t="s">
        <v>1096</v>
      </c>
      <c r="D527" s="11">
        <v>2100</v>
      </c>
      <c r="E527" s="11">
        <v>1768</v>
      </c>
      <c r="F527" s="9">
        <f t="shared" si="48"/>
        <v>84.19047619047619</v>
      </c>
      <c r="G527" s="6" t="s">
        <v>14</v>
      </c>
      <c r="H527">
        <v>63</v>
      </c>
      <c r="I527" s="11">
        <f t="shared" si="53"/>
        <v>28.063492063492063</v>
      </c>
      <c r="J527" t="s">
        <v>21</v>
      </c>
      <c r="K527" t="s">
        <v>22</v>
      </c>
      <c r="L527" s="19">
        <f t="shared" si="49"/>
        <v>40505.25</v>
      </c>
      <c r="M527" s="16">
        <f>(((N527/60)/60)/24)+DATE(1970,1,1)</f>
        <v>40505.25</v>
      </c>
      <c r="N527">
        <v>1290492000</v>
      </c>
      <c r="O527" s="19">
        <f t="shared" si="50"/>
        <v>40509.25</v>
      </c>
      <c r="P527">
        <v>1290837600</v>
      </c>
      <c r="Q527" t="b">
        <v>0</v>
      </c>
      <c r="R527" t="b">
        <v>0</v>
      </c>
      <c r="S527" t="s">
        <v>65</v>
      </c>
      <c r="T527" t="str">
        <f t="shared" si="51"/>
        <v>technology</v>
      </c>
      <c r="U527" t="str">
        <f t="shared" si="52"/>
        <v>wearables</v>
      </c>
    </row>
    <row r="528" spans="1:21" ht="31" x14ac:dyDescent="0.35">
      <c r="A528">
        <v>526</v>
      </c>
      <c r="B528" s="4" t="s">
        <v>1097</v>
      </c>
      <c r="C528" s="3" t="s">
        <v>1098</v>
      </c>
      <c r="D528" s="11">
        <v>8300</v>
      </c>
      <c r="E528" s="11">
        <v>12944</v>
      </c>
      <c r="F528" s="9">
        <f t="shared" si="48"/>
        <v>155.95180722891567</v>
      </c>
      <c r="G528" s="6" t="s">
        <v>20</v>
      </c>
      <c r="H528">
        <v>147</v>
      </c>
      <c r="I528" s="11">
        <f t="shared" si="53"/>
        <v>88.054421768707485</v>
      </c>
      <c r="J528" t="s">
        <v>21</v>
      </c>
      <c r="K528" t="s">
        <v>22</v>
      </c>
      <c r="L528" s="19">
        <f t="shared" si="49"/>
        <v>42364.25</v>
      </c>
      <c r="M528" s="16">
        <f>(((N528/60)/60)/24)+DATE(1970,1,1)</f>
        <v>42364.25</v>
      </c>
      <c r="N528">
        <v>1451109600</v>
      </c>
      <c r="O528" s="19">
        <f t="shared" si="50"/>
        <v>42401.25</v>
      </c>
      <c r="P528">
        <v>1454306400</v>
      </c>
      <c r="Q528" t="b">
        <v>0</v>
      </c>
      <c r="R528" t="b">
        <v>1</v>
      </c>
      <c r="S528" t="s">
        <v>33</v>
      </c>
      <c r="T528" t="str">
        <f t="shared" si="51"/>
        <v>theater</v>
      </c>
      <c r="U528" t="str">
        <f t="shared" si="52"/>
        <v>plays</v>
      </c>
    </row>
    <row r="529" spans="1:21" x14ac:dyDescent="0.35">
      <c r="A529">
        <v>527</v>
      </c>
      <c r="B529" s="4" t="s">
        <v>1099</v>
      </c>
      <c r="C529" s="3" t="s">
        <v>1100</v>
      </c>
      <c r="D529" s="11">
        <v>189200</v>
      </c>
      <c r="E529" s="11">
        <v>188480</v>
      </c>
      <c r="F529" s="9">
        <f t="shared" si="48"/>
        <v>99.619450317124731</v>
      </c>
      <c r="G529" s="6" t="s">
        <v>14</v>
      </c>
      <c r="H529">
        <v>6080</v>
      </c>
      <c r="I529" s="11">
        <f t="shared" si="53"/>
        <v>31</v>
      </c>
      <c r="J529" t="s">
        <v>15</v>
      </c>
      <c r="K529" t="s">
        <v>16</v>
      </c>
      <c r="L529" s="19">
        <f t="shared" si="49"/>
        <v>42405.25</v>
      </c>
      <c r="M529" s="16">
        <f>(((N529/60)/60)/24)+DATE(1970,1,1)</f>
        <v>42405.25</v>
      </c>
      <c r="N529">
        <v>1454652000</v>
      </c>
      <c r="O529" s="19">
        <f t="shared" si="50"/>
        <v>42441.25</v>
      </c>
      <c r="P529">
        <v>1457762400</v>
      </c>
      <c r="Q529" t="b">
        <v>0</v>
      </c>
      <c r="R529" t="b">
        <v>0</v>
      </c>
      <c r="S529" t="s">
        <v>71</v>
      </c>
      <c r="T529" t="str">
        <f t="shared" si="51"/>
        <v>film &amp; video</v>
      </c>
      <c r="U529" t="str">
        <f t="shared" si="52"/>
        <v>animation</v>
      </c>
    </row>
    <row r="530" spans="1:21" x14ac:dyDescent="0.35">
      <c r="A530">
        <v>528</v>
      </c>
      <c r="B530" s="4" t="s">
        <v>1101</v>
      </c>
      <c r="C530" s="3" t="s">
        <v>1102</v>
      </c>
      <c r="D530" s="11">
        <v>9000</v>
      </c>
      <c r="E530" s="11">
        <v>7227</v>
      </c>
      <c r="F530" s="9">
        <f t="shared" si="48"/>
        <v>80.300000000000011</v>
      </c>
      <c r="G530" s="6" t="s">
        <v>14</v>
      </c>
      <c r="H530">
        <v>80</v>
      </c>
      <c r="I530" s="11">
        <f t="shared" si="53"/>
        <v>90.337500000000006</v>
      </c>
      <c r="J530" t="s">
        <v>40</v>
      </c>
      <c r="K530" t="s">
        <v>41</v>
      </c>
      <c r="L530" s="19">
        <f t="shared" si="49"/>
        <v>41601.25</v>
      </c>
      <c r="M530" s="16">
        <f>(((N530/60)/60)/24)+DATE(1970,1,1)</f>
        <v>41601.25</v>
      </c>
      <c r="N530">
        <v>1385186400</v>
      </c>
      <c r="O530" s="19">
        <f t="shared" si="50"/>
        <v>41646.25</v>
      </c>
      <c r="P530">
        <v>1389074400</v>
      </c>
      <c r="Q530" t="b">
        <v>0</v>
      </c>
      <c r="R530" t="b">
        <v>0</v>
      </c>
      <c r="S530" t="s">
        <v>60</v>
      </c>
      <c r="T530" t="str">
        <f t="shared" si="51"/>
        <v>music</v>
      </c>
      <c r="U530" t="str">
        <f t="shared" si="52"/>
        <v>indie rock</v>
      </c>
    </row>
    <row r="531" spans="1:21" x14ac:dyDescent="0.35">
      <c r="A531">
        <v>529</v>
      </c>
      <c r="B531" s="4" t="s">
        <v>1103</v>
      </c>
      <c r="C531" s="3" t="s">
        <v>1104</v>
      </c>
      <c r="D531" s="11">
        <v>5100</v>
      </c>
      <c r="E531" s="11">
        <v>574</v>
      </c>
      <c r="F531" s="9">
        <f t="shared" si="48"/>
        <v>11.254901960784313</v>
      </c>
      <c r="G531" s="6" t="s">
        <v>14</v>
      </c>
      <c r="H531">
        <v>9</v>
      </c>
      <c r="I531" s="11">
        <f t="shared" si="53"/>
        <v>63.777777777777779</v>
      </c>
      <c r="J531" t="s">
        <v>21</v>
      </c>
      <c r="K531" t="s">
        <v>22</v>
      </c>
      <c r="L531" s="19">
        <f t="shared" si="49"/>
        <v>41769.208333333336</v>
      </c>
      <c r="M531" s="16">
        <f>(((N531/60)/60)/24)+DATE(1970,1,1)</f>
        <v>41769.208333333336</v>
      </c>
      <c r="N531">
        <v>1399698000</v>
      </c>
      <c r="O531" s="19">
        <f t="shared" si="50"/>
        <v>41797.208333333336</v>
      </c>
      <c r="P531">
        <v>1402117200</v>
      </c>
      <c r="Q531" t="b">
        <v>0</v>
      </c>
      <c r="R531" t="b">
        <v>0</v>
      </c>
      <c r="S531" t="s">
        <v>89</v>
      </c>
      <c r="T531" t="str">
        <f t="shared" si="51"/>
        <v>games</v>
      </c>
      <c r="U531" t="str">
        <f t="shared" si="52"/>
        <v>video games</v>
      </c>
    </row>
    <row r="532" spans="1:21" ht="31" x14ac:dyDescent="0.35">
      <c r="A532">
        <v>530</v>
      </c>
      <c r="B532" s="4" t="s">
        <v>1105</v>
      </c>
      <c r="C532" s="3" t="s">
        <v>1106</v>
      </c>
      <c r="D532" s="11">
        <v>105000</v>
      </c>
      <c r="E532" s="11">
        <v>96328</v>
      </c>
      <c r="F532" s="9">
        <f t="shared" si="48"/>
        <v>91.740952380952379</v>
      </c>
      <c r="G532" s="6" t="s">
        <v>14</v>
      </c>
      <c r="H532">
        <v>1784</v>
      </c>
      <c r="I532" s="11">
        <f t="shared" si="53"/>
        <v>53.995515695067262</v>
      </c>
      <c r="J532" t="s">
        <v>21</v>
      </c>
      <c r="K532" t="s">
        <v>22</v>
      </c>
      <c r="L532" s="19">
        <f t="shared" si="49"/>
        <v>40421.208333333336</v>
      </c>
      <c r="M532" s="16">
        <f>(((N532/60)/60)/24)+DATE(1970,1,1)</f>
        <v>40421.208333333336</v>
      </c>
      <c r="N532">
        <v>1283230800</v>
      </c>
      <c r="O532" s="19">
        <f t="shared" si="50"/>
        <v>40435.208333333336</v>
      </c>
      <c r="P532">
        <v>1284440400</v>
      </c>
      <c r="Q532" t="b">
        <v>0</v>
      </c>
      <c r="R532" t="b">
        <v>1</v>
      </c>
      <c r="S532" t="s">
        <v>119</v>
      </c>
      <c r="T532" t="str">
        <f t="shared" si="51"/>
        <v>publishing</v>
      </c>
      <c r="U532" t="str">
        <f t="shared" si="52"/>
        <v>fiction</v>
      </c>
    </row>
    <row r="533" spans="1:21" ht="31" x14ac:dyDescent="0.35">
      <c r="A533">
        <v>531</v>
      </c>
      <c r="B533" s="4" t="s">
        <v>1107</v>
      </c>
      <c r="C533" s="3" t="s">
        <v>1108</v>
      </c>
      <c r="D533" s="11">
        <v>186700</v>
      </c>
      <c r="E533" s="11">
        <v>178338</v>
      </c>
      <c r="F533" s="9">
        <f t="shared" si="48"/>
        <v>95.521156936261391</v>
      </c>
      <c r="G533" s="6" t="s">
        <v>47</v>
      </c>
      <c r="H533">
        <v>3640</v>
      </c>
      <c r="I533" s="11">
        <f t="shared" si="53"/>
        <v>48.993956043956047</v>
      </c>
      <c r="J533" t="s">
        <v>98</v>
      </c>
      <c r="K533" t="s">
        <v>99</v>
      </c>
      <c r="L533" s="19">
        <f t="shared" si="49"/>
        <v>41589.25</v>
      </c>
      <c r="M533" s="16">
        <f>(((N533/60)/60)/24)+DATE(1970,1,1)</f>
        <v>41589.25</v>
      </c>
      <c r="N533">
        <v>1384149600</v>
      </c>
      <c r="O533" s="19">
        <f t="shared" si="50"/>
        <v>41645.25</v>
      </c>
      <c r="P533">
        <v>1388988000</v>
      </c>
      <c r="Q533" t="b">
        <v>0</v>
      </c>
      <c r="R533" t="b">
        <v>0</v>
      </c>
      <c r="S533" t="s">
        <v>89</v>
      </c>
      <c r="T533" t="str">
        <f t="shared" si="51"/>
        <v>games</v>
      </c>
      <c r="U533" t="str">
        <f t="shared" si="52"/>
        <v>video games</v>
      </c>
    </row>
    <row r="534" spans="1:21" x14ac:dyDescent="0.35">
      <c r="A534">
        <v>532</v>
      </c>
      <c r="B534" s="4" t="s">
        <v>1109</v>
      </c>
      <c r="C534" s="3" t="s">
        <v>1110</v>
      </c>
      <c r="D534" s="11">
        <v>1600</v>
      </c>
      <c r="E534" s="11">
        <v>8046</v>
      </c>
      <c r="F534" s="9">
        <f t="shared" si="48"/>
        <v>502.87499999999994</v>
      </c>
      <c r="G534" s="6" t="s">
        <v>20</v>
      </c>
      <c r="H534">
        <v>126</v>
      </c>
      <c r="I534" s="11">
        <f t="shared" si="53"/>
        <v>63.857142857142854</v>
      </c>
      <c r="J534" t="s">
        <v>15</v>
      </c>
      <c r="K534" t="s">
        <v>16</v>
      </c>
      <c r="L534" s="19">
        <f t="shared" si="49"/>
        <v>43125.25</v>
      </c>
      <c r="M534" s="16">
        <f>(((N534/60)/60)/24)+DATE(1970,1,1)</f>
        <v>43125.25</v>
      </c>
      <c r="N534">
        <v>1516860000</v>
      </c>
      <c r="O534" s="19">
        <f t="shared" si="50"/>
        <v>43126.25</v>
      </c>
      <c r="P534">
        <v>1516946400</v>
      </c>
      <c r="Q534" t="b">
        <v>0</v>
      </c>
      <c r="R534" t="b">
        <v>0</v>
      </c>
      <c r="S534" t="s">
        <v>33</v>
      </c>
      <c r="T534" t="str">
        <f t="shared" si="51"/>
        <v>theater</v>
      </c>
      <c r="U534" t="str">
        <f t="shared" si="52"/>
        <v>plays</v>
      </c>
    </row>
    <row r="535" spans="1:21" x14ac:dyDescent="0.35">
      <c r="A535">
        <v>533</v>
      </c>
      <c r="B535" s="4" t="s">
        <v>1111</v>
      </c>
      <c r="C535" s="3" t="s">
        <v>1112</v>
      </c>
      <c r="D535" s="11">
        <v>115600</v>
      </c>
      <c r="E535" s="11">
        <v>184086</v>
      </c>
      <c r="F535" s="9">
        <f t="shared" si="48"/>
        <v>159.24394463667818</v>
      </c>
      <c r="G535" s="6" t="s">
        <v>20</v>
      </c>
      <c r="H535">
        <v>2218</v>
      </c>
      <c r="I535" s="11">
        <f t="shared" si="53"/>
        <v>82.996393146979258</v>
      </c>
      <c r="J535" t="s">
        <v>40</v>
      </c>
      <c r="K535" t="s">
        <v>41</v>
      </c>
      <c r="L535" s="19">
        <f t="shared" si="49"/>
        <v>41479.208333333336</v>
      </c>
      <c r="M535" s="16">
        <f>(((N535/60)/60)/24)+DATE(1970,1,1)</f>
        <v>41479.208333333336</v>
      </c>
      <c r="N535">
        <v>1374642000</v>
      </c>
      <c r="O535" s="19">
        <f t="shared" si="50"/>
        <v>41515.208333333336</v>
      </c>
      <c r="P535">
        <v>1377752400</v>
      </c>
      <c r="Q535" t="b">
        <v>0</v>
      </c>
      <c r="R535" t="b">
        <v>0</v>
      </c>
      <c r="S535" t="s">
        <v>60</v>
      </c>
      <c r="T535" t="str">
        <f t="shared" si="51"/>
        <v>music</v>
      </c>
      <c r="U535" t="str">
        <f t="shared" si="52"/>
        <v>indie rock</v>
      </c>
    </row>
    <row r="536" spans="1:21" x14ac:dyDescent="0.35">
      <c r="A536">
        <v>534</v>
      </c>
      <c r="B536" s="4" t="s">
        <v>1113</v>
      </c>
      <c r="C536" s="3" t="s">
        <v>1114</v>
      </c>
      <c r="D536" s="11">
        <v>89100</v>
      </c>
      <c r="E536" s="11">
        <v>13385</v>
      </c>
      <c r="F536" s="9">
        <f t="shared" si="48"/>
        <v>15.022446689113355</v>
      </c>
      <c r="G536" s="6" t="s">
        <v>14</v>
      </c>
      <c r="H536">
        <v>243</v>
      </c>
      <c r="I536" s="11">
        <f t="shared" si="53"/>
        <v>55.08230452674897</v>
      </c>
      <c r="J536" t="s">
        <v>21</v>
      </c>
      <c r="K536" t="s">
        <v>22</v>
      </c>
      <c r="L536" s="19">
        <f t="shared" si="49"/>
        <v>43329.208333333328</v>
      </c>
      <c r="M536" s="16">
        <f>(((N536/60)/60)/24)+DATE(1970,1,1)</f>
        <v>43329.208333333328</v>
      </c>
      <c r="N536">
        <v>1534482000</v>
      </c>
      <c r="O536" s="19">
        <f t="shared" si="50"/>
        <v>43330.208333333328</v>
      </c>
      <c r="P536">
        <v>1534568400</v>
      </c>
      <c r="Q536" t="b">
        <v>0</v>
      </c>
      <c r="R536" t="b">
        <v>1</v>
      </c>
      <c r="S536" t="s">
        <v>53</v>
      </c>
      <c r="T536" t="str">
        <f t="shared" si="51"/>
        <v>film &amp; video</v>
      </c>
      <c r="U536" t="str">
        <f t="shared" si="52"/>
        <v>drama</v>
      </c>
    </row>
    <row r="537" spans="1:21" x14ac:dyDescent="0.35">
      <c r="A537">
        <v>535</v>
      </c>
      <c r="B537" s="4" t="s">
        <v>1115</v>
      </c>
      <c r="C537" s="3" t="s">
        <v>1116</v>
      </c>
      <c r="D537" s="11">
        <v>2600</v>
      </c>
      <c r="E537" s="11">
        <v>12533</v>
      </c>
      <c r="F537" s="9">
        <f t="shared" si="48"/>
        <v>482.03846153846149</v>
      </c>
      <c r="G537" s="6" t="s">
        <v>20</v>
      </c>
      <c r="H537">
        <v>202</v>
      </c>
      <c r="I537" s="11">
        <f t="shared" si="53"/>
        <v>62.044554455445542</v>
      </c>
      <c r="J537" t="s">
        <v>107</v>
      </c>
      <c r="K537" t="s">
        <v>108</v>
      </c>
      <c r="L537" s="19">
        <f t="shared" si="49"/>
        <v>43259.208333333328</v>
      </c>
      <c r="M537" s="16">
        <f>(((N537/60)/60)/24)+DATE(1970,1,1)</f>
        <v>43259.208333333328</v>
      </c>
      <c r="N537">
        <v>1528434000</v>
      </c>
      <c r="O537" s="19">
        <f t="shared" si="50"/>
        <v>43261.208333333328</v>
      </c>
      <c r="P537">
        <v>1528606800</v>
      </c>
      <c r="Q537" t="b">
        <v>0</v>
      </c>
      <c r="R537" t="b">
        <v>1</v>
      </c>
      <c r="S537" t="s">
        <v>33</v>
      </c>
      <c r="T537" t="str">
        <f t="shared" si="51"/>
        <v>theater</v>
      </c>
      <c r="U537" t="str">
        <f t="shared" si="52"/>
        <v>plays</v>
      </c>
    </row>
    <row r="538" spans="1:21" x14ac:dyDescent="0.35">
      <c r="A538">
        <v>536</v>
      </c>
      <c r="B538" s="4" t="s">
        <v>1117</v>
      </c>
      <c r="C538" s="3" t="s">
        <v>1118</v>
      </c>
      <c r="D538" s="11">
        <v>9800</v>
      </c>
      <c r="E538" s="11">
        <v>14697</v>
      </c>
      <c r="F538" s="9">
        <f t="shared" si="48"/>
        <v>149.96938775510205</v>
      </c>
      <c r="G538" s="6" t="s">
        <v>20</v>
      </c>
      <c r="H538">
        <v>140</v>
      </c>
      <c r="I538" s="11">
        <f t="shared" si="53"/>
        <v>104.97857142857143</v>
      </c>
      <c r="J538" t="s">
        <v>107</v>
      </c>
      <c r="K538" t="s">
        <v>108</v>
      </c>
      <c r="L538" s="19">
        <f t="shared" si="49"/>
        <v>40414.208333333336</v>
      </c>
      <c r="M538" s="16">
        <f>(((N538/60)/60)/24)+DATE(1970,1,1)</f>
        <v>40414.208333333336</v>
      </c>
      <c r="N538">
        <v>1282626000</v>
      </c>
      <c r="O538" s="19">
        <f t="shared" si="50"/>
        <v>40440.208333333336</v>
      </c>
      <c r="P538">
        <v>1284872400</v>
      </c>
      <c r="Q538" t="b">
        <v>0</v>
      </c>
      <c r="R538" t="b">
        <v>0</v>
      </c>
      <c r="S538" t="s">
        <v>119</v>
      </c>
      <c r="T538" t="str">
        <f t="shared" si="51"/>
        <v>publishing</v>
      </c>
      <c r="U538" t="str">
        <f t="shared" si="52"/>
        <v>fiction</v>
      </c>
    </row>
    <row r="539" spans="1:21" x14ac:dyDescent="0.35">
      <c r="A539">
        <v>537</v>
      </c>
      <c r="B539" s="4" t="s">
        <v>1119</v>
      </c>
      <c r="C539" s="3" t="s">
        <v>1120</v>
      </c>
      <c r="D539" s="11">
        <v>84400</v>
      </c>
      <c r="E539" s="11">
        <v>98935</v>
      </c>
      <c r="F539" s="9">
        <f t="shared" si="48"/>
        <v>117.22156398104266</v>
      </c>
      <c r="G539" s="6" t="s">
        <v>20</v>
      </c>
      <c r="H539">
        <v>1052</v>
      </c>
      <c r="I539" s="11">
        <f t="shared" si="53"/>
        <v>94.044676806083643</v>
      </c>
      <c r="J539" t="s">
        <v>36</v>
      </c>
      <c r="K539" t="s">
        <v>37</v>
      </c>
      <c r="L539" s="19">
        <f t="shared" si="49"/>
        <v>43342.208333333328</v>
      </c>
      <c r="M539" s="16">
        <f>(((N539/60)/60)/24)+DATE(1970,1,1)</f>
        <v>43342.208333333328</v>
      </c>
      <c r="N539">
        <v>1535605200</v>
      </c>
      <c r="O539" s="19">
        <f t="shared" si="50"/>
        <v>43365.208333333328</v>
      </c>
      <c r="P539">
        <v>1537592400</v>
      </c>
      <c r="Q539" t="b">
        <v>1</v>
      </c>
      <c r="R539" t="b">
        <v>1</v>
      </c>
      <c r="S539" t="s">
        <v>42</v>
      </c>
      <c r="T539" t="str">
        <f t="shared" si="51"/>
        <v>film &amp; video</v>
      </c>
      <c r="U539" t="str">
        <f t="shared" si="52"/>
        <v>documentary</v>
      </c>
    </row>
    <row r="540" spans="1:21" x14ac:dyDescent="0.35">
      <c r="A540">
        <v>538</v>
      </c>
      <c r="B540" s="4" t="s">
        <v>1121</v>
      </c>
      <c r="C540" s="3" t="s">
        <v>1122</v>
      </c>
      <c r="D540" s="11">
        <v>151300</v>
      </c>
      <c r="E540" s="11">
        <v>57034</v>
      </c>
      <c r="F540" s="9">
        <f t="shared" si="48"/>
        <v>37.695968274950431</v>
      </c>
      <c r="G540" s="6" t="s">
        <v>14</v>
      </c>
      <c r="H540">
        <v>1296</v>
      </c>
      <c r="I540" s="11">
        <f t="shared" si="53"/>
        <v>44.007716049382715</v>
      </c>
      <c r="J540" t="s">
        <v>21</v>
      </c>
      <c r="K540" t="s">
        <v>22</v>
      </c>
      <c r="L540" s="19">
        <f t="shared" si="49"/>
        <v>41539.208333333336</v>
      </c>
      <c r="M540" s="16">
        <f>(((N540/60)/60)/24)+DATE(1970,1,1)</f>
        <v>41539.208333333336</v>
      </c>
      <c r="N540">
        <v>1379826000</v>
      </c>
      <c r="O540" s="19">
        <f t="shared" si="50"/>
        <v>41555.208333333336</v>
      </c>
      <c r="P540">
        <v>1381208400</v>
      </c>
      <c r="Q540" t="b">
        <v>0</v>
      </c>
      <c r="R540" t="b">
        <v>0</v>
      </c>
      <c r="S540" t="s">
        <v>292</v>
      </c>
      <c r="T540" t="str">
        <f t="shared" si="51"/>
        <v>games</v>
      </c>
      <c r="U540" t="str">
        <f t="shared" si="52"/>
        <v>mobile games</v>
      </c>
    </row>
    <row r="541" spans="1:21" x14ac:dyDescent="0.35">
      <c r="A541">
        <v>539</v>
      </c>
      <c r="B541" s="4" t="s">
        <v>1123</v>
      </c>
      <c r="C541" s="3" t="s">
        <v>1124</v>
      </c>
      <c r="D541" s="11">
        <v>9800</v>
      </c>
      <c r="E541" s="11">
        <v>7120</v>
      </c>
      <c r="F541" s="9">
        <f t="shared" si="48"/>
        <v>72.653061224489804</v>
      </c>
      <c r="G541" s="6" t="s">
        <v>14</v>
      </c>
      <c r="H541">
        <v>77</v>
      </c>
      <c r="I541" s="11">
        <f t="shared" si="53"/>
        <v>92.467532467532465</v>
      </c>
      <c r="J541" t="s">
        <v>21</v>
      </c>
      <c r="K541" t="s">
        <v>22</v>
      </c>
      <c r="L541" s="19">
        <f t="shared" si="49"/>
        <v>43647.208333333328</v>
      </c>
      <c r="M541" s="16">
        <f>(((N541/60)/60)/24)+DATE(1970,1,1)</f>
        <v>43647.208333333328</v>
      </c>
      <c r="N541">
        <v>1561957200</v>
      </c>
      <c r="O541" s="19">
        <f t="shared" si="50"/>
        <v>43653.208333333328</v>
      </c>
      <c r="P541">
        <v>1562475600</v>
      </c>
      <c r="Q541" t="b">
        <v>0</v>
      </c>
      <c r="R541" t="b">
        <v>1</v>
      </c>
      <c r="S541" t="s">
        <v>17</v>
      </c>
      <c r="T541" t="str">
        <f t="shared" si="51"/>
        <v>food</v>
      </c>
      <c r="U541" t="str">
        <f t="shared" si="52"/>
        <v>food trucks</v>
      </c>
    </row>
    <row r="542" spans="1:21" x14ac:dyDescent="0.35">
      <c r="A542">
        <v>540</v>
      </c>
      <c r="B542" s="4" t="s">
        <v>1125</v>
      </c>
      <c r="C542" s="3" t="s">
        <v>1126</v>
      </c>
      <c r="D542" s="11">
        <v>5300</v>
      </c>
      <c r="E542" s="11">
        <v>14097</v>
      </c>
      <c r="F542" s="9">
        <f t="shared" si="48"/>
        <v>265.98113207547169</v>
      </c>
      <c r="G542" s="6" t="s">
        <v>20</v>
      </c>
      <c r="H542">
        <v>247</v>
      </c>
      <c r="I542" s="11">
        <f t="shared" si="53"/>
        <v>57.072874493927124</v>
      </c>
      <c r="J542" t="s">
        <v>21</v>
      </c>
      <c r="K542" t="s">
        <v>22</v>
      </c>
      <c r="L542" s="19">
        <f t="shared" si="49"/>
        <v>43225.208333333328</v>
      </c>
      <c r="M542" s="16">
        <f>(((N542/60)/60)/24)+DATE(1970,1,1)</f>
        <v>43225.208333333328</v>
      </c>
      <c r="N542">
        <v>1525496400</v>
      </c>
      <c r="O542" s="19">
        <f t="shared" si="50"/>
        <v>43247.208333333328</v>
      </c>
      <c r="P542">
        <v>1527397200</v>
      </c>
      <c r="Q542" t="b">
        <v>0</v>
      </c>
      <c r="R542" t="b">
        <v>0</v>
      </c>
      <c r="S542" t="s">
        <v>122</v>
      </c>
      <c r="T542" t="str">
        <f t="shared" si="51"/>
        <v>photography</v>
      </c>
      <c r="U542" t="str">
        <f t="shared" si="52"/>
        <v>photography books</v>
      </c>
    </row>
    <row r="543" spans="1:21" x14ac:dyDescent="0.35">
      <c r="A543">
        <v>541</v>
      </c>
      <c r="B543" s="4" t="s">
        <v>1127</v>
      </c>
      <c r="C543" s="3" t="s">
        <v>1128</v>
      </c>
      <c r="D543" s="11">
        <v>178000</v>
      </c>
      <c r="E543" s="11">
        <v>43086</v>
      </c>
      <c r="F543" s="9">
        <f t="shared" si="48"/>
        <v>24.205617977528089</v>
      </c>
      <c r="G543" s="6" t="s">
        <v>14</v>
      </c>
      <c r="H543">
        <v>395</v>
      </c>
      <c r="I543" s="11">
        <f t="shared" si="53"/>
        <v>109.07848101265823</v>
      </c>
      <c r="J543" t="s">
        <v>107</v>
      </c>
      <c r="K543" t="s">
        <v>108</v>
      </c>
      <c r="L543" s="19">
        <f t="shared" si="49"/>
        <v>42165.208333333328</v>
      </c>
      <c r="M543" s="16">
        <f>(((N543/60)/60)/24)+DATE(1970,1,1)</f>
        <v>42165.208333333328</v>
      </c>
      <c r="N543">
        <v>1433912400</v>
      </c>
      <c r="O543" s="19">
        <f t="shared" si="50"/>
        <v>42191.208333333328</v>
      </c>
      <c r="P543">
        <v>1436158800</v>
      </c>
      <c r="Q543" t="b">
        <v>0</v>
      </c>
      <c r="R543" t="b">
        <v>0</v>
      </c>
      <c r="S543" t="s">
        <v>292</v>
      </c>
      <c r="T543" t="str">
        <f t="shared" si="51"/>
        <v>games</v>
      </c>
      <c r="U543" t="str">
        <f t="shared" si="52"/>
        <v>mobile games</v>
      </c>
    </row>
    <row r="544" spans="1:21" x14ac:dyDescent="0.35">
      <c r="A544">
        <v>542</v>
      </c>
      <c r="B544" s="4" t="s">
        <v>1129</v>
      </c>
      <c r="C544" s="3" t="s">
        <v>1130</v>
      </c>
      <c r="D544" s="11">
        <v>77000</v>
      </c>
      <c r="E544" s="11">
        <v>1930</v>
      </c>
      <c r="F544" s="9">
        <f t="shared" si="48"/>
        <v>2.5064935064935066</v>
      </c>
      <c r="G544" s="6" t="s">
        <v>14</v>
      </c>
      <c r="H544">
        <v>49</v>
      </c>
      <c r="I544" s="11">
        <f t="shared" si="53"/>
        <v>39.387755102040813</v>
      </c>
      <c r="J544" t="s">
        <v>40</v>
      </c>
      <c r="K544" t="s">
        <v>41</v>
      </c>
      <c r="L544" s="19">
        <f t="shared" si="49"/>
        <v>42391.25</v>
      </c>
      <c r="M544" s="16">
        <f>(((N544/60)/60)/24)+DATE(1970,1,1)</f>
        <v>42391.25</v>
      </c>
      <c r="N544">
        <v>1453442400</v>
      </c>
      <c r="O544" s="19">
        <f t="shared" si="50"/>
        <v>42421.25</v>
      </c>
      <c r="P544">
        <v>1456034400</v>
      </c>
      <c r="Q544" t="b">
        <v>0</v>
      </c>
      <c r="R544" t="b">
        <v>0</v>
      </c>
      <c r="S544" t="s">
        <v>60</v>
      </c>
      <c r="T544" t="str">
        <f t="shared" si="51"/>
        <v>music</v>
      </c>
      <c r="U544" t="str">
        <f t="shared" si="52"/>
        <v>indie rock</v>
      </c>
    </row>
    <row r="545" spans="1:21" x14ac:dyDescent="0.35">
      <c r="A545">
        <v>543</v>
      </c>
      <c r="B545" s="4" t="s">
        <v>1131</v>
      </c>
      <c r="C545" s="3" t="s">
        <v>1132</v>
      </c>
      <c r="D545" s="11">
        <v>84900</v>
      </c>
      <c r="E545" s="11">
        <v>13864</v>
      </c>
      <c r="F545" s="9">
        <f t="shared" si="48"/>
        <v>16.329799764428738</v>
      </c>
      <c r="G545" s="6" t="s">
        <v>14</v>
      </c>
      <c r="H545">
        <v>180</v>
      </c>
      <c r="I545" s="11">
        <f t="shared" si="53"/>
        <v>77.022222222222226</v>
      </c>
      <c r="J545" t="s">
        <v>21</v>
      </c>
      <c r="K545" t="s">
        <v>22</v>
      </c>
      <c r="L545" s="19">
        <f t="shared" si="49"/>
        <v>41528.208333333336</v>
      </c>
      <c r="M545" s="16">
        <f>(((N545/60)/60)/24)+DATE(1970,1,1)</f>
        <v>41528.208333333336</v>
      </c>
      <c r="N545">
        <v>1378875600</v>
      </c>
      <c r="O545" s="19">
        <f t="shared" si="50"/>
        <v>41543.208333333336</v>
      </c>
      <c r="P545">
        <v>1380171600</v>
      </c>
      <c r="Q545" t="b">
        <v>0</v>
      </c>
      <c r="R545" t="b">
        <v>0</v>
      </c>
      <c r="S545" t="s">
        <v>89</v>
      </c>
      <c r="T545" t="str">
        <f t="shared" si="51"/>
        <v>games</v>
      </c>
      <c r="U545" t="str">
        <f t="shared" si="52"/>
        <v>video games</v>
      </c>
    </row>
    <row r="546" spans="1:21" ht="31" x14ac:dyDescent="0.35">
      <c r="A546">
        <v>544</v>
      </c>
      <c r="B546" s="4" t="s">
        <v>1133</v>
      </c>
      <c r="C546" s="3" t="s">
        <v>1134</v>
      </c>
      <c r="D546" s="11">
        <v>2800</v>
      </c>
      <c r="E546" s="11">
        <v>7742</v>
      </c>
      <c r="F546" s="9">
        <f t="shared" si="48"/>
        <v>276.5</v>
      </c>
      <c r="G546" s="6" t="s">
        <v>20</v>
      </c>
      <c r="H546">
        <v>84</v>
      </c>
      <c r="I546" s="11">
        <f t="shared" si="53"/>
        <v>92.166666666666671</v>
      </c>
      <c r="J546" t="s">
        <v>21</v>
      </c>
      <c r="K546" t="s">
        <v>22</v>
      </c>
      <c r="L546" s="19">
        <f t="shared" si="49"/>
        <v>42377.25</v>
      </c>
      <c r="M546" s="16">
        <f>(((N546/60)/60)/24)+DATE(1970,1,1)</f>
        <v>42377.25</v>
      </c>
      <c r="N546">
        <v>1452232800</v>
      </c>
      <c r="O546" s="19">
        <f t="shared" si="50"/>
        <v>42390.25</v>
      </c>
      <c r="P546">
        <v>1453356000</v>
      </c>
      <c r="Q546" t="b">
        <v>0</v>
      </c>
      <c r="R546" t="b">
        <v>0</v>
      </c>
      <c r="S546" t="s">
        <v>23</v>
      </c>
      <c r="T546" t="str">
        <f t="shared" si="51"/>
        <v>music</v>
      </c>
      <c r="U546" t="str">
        <f t="shared" si="52"/>
        <v>rock</v>
      </c>
    </row>
    <row r="547" spans="1:21" x14ac:dyDescent="0.35">
      <c r="A547">
        <v>545</v>
      </c>
      <c r="B547" s="4" t="s">
        <v>1135</v>
      </c>
      <c r="C547" s="3" t="s">
        <v>1136</v>
      </c>
      <c r="D547" s="11">
        <v>184800</v>
      </c>
      <c r="E547" s="11">
        <v>164109</v>
      </c>
      <c r="F547" s="9">
        <f t="shared" si="48"/>
        <v>88.803571428571431</v>
      </c>
      <c r="G547" s="6" t="s">
        <v>14</v>
      </c>
      <c r="H547">
        <v>2690</v>
      </c>
      <c r="I547" s="11">
        <f t="shared" si="53"/>
        <v>61.007063197026021</v>
      </c>
      <c r="J547" t="s">
        <v>21</v>
      </c>
      <c r="K547" t="s">
        <v>22</v>
      </c>
      <c r="L547" s="19">
        <f t="shared" si="49"/>
        <v>43824.25</v>
      </c>
      <c r="M547" s="16">
        <f>(((N547/60)/60)/24)+DATE(1970,1,1)</f>
        <v>43824.25</v>
      </c>
      <c r="N547">
        <v>1577253600</v>
      </c>
      <c r="O547" s="19">
        <f t="shared" si="50"/>
        <v>43844.25</v>
      </c>
      <c r="P547">
        <v>1578981600</v>
      </c>
      <c r="Q547" t="b">
        <v>0</v>
      </c>
      <c r="R547" t="b">
        <v>0</v>
      </c>
      <c r="S547" t="s">
        <v>33</v>
      </c>
      <c r="T547" t="str">
        <f t="shared" si="51"/>
        <v>theater</v>
      </c>
      <c r="U547" t="str">
        <f t="shared" si="52"/>
        <v>plays</v>
      </c>
    </row>
    <row r="548" spans="1:21" x14ac:dyDescent="0.35">
      <c r="A548">
        <v>546</v>
      </c>
      <c r="B548" s="4" t="s">
        <v>1137</v>
      </c>
      <c r="C548" s="3" t="s">
        <v>1138</v>
      </c>
      <c r="D548" s="11">
        <v>4200</v>
      </c>
      <c r="E548" s="11">
        <v>6870</v>
      </c>
      <c r="F548" s="9">
        <f t="shared" si="48"/>
        <v>163.57142857142856</v>
      </c>
      <c r="G548" s="6" t="s">
        <v>20</v>
      </c>
      <c r="H548">
        <v>88</v>
      </c>
      <c r="I548" s="11">
        <f t="shared" si="53"/>
        <v>78.068181818181813</v>
      </c>
      <c r="J548" t="s">
        <v>21</v>
      </c>
      <c r="K548" t="s">
        <v>22</v>
      </c>
      <c r="L548" s="19">
        <f t="shared" si="49"/>
        <v>43360.208333333328</v>
      </c>
      <c r="M548" s="16">
        <f>(((N548/60)/60)/24)+DATE(1970,1,1)</f>
        <v>43360.208333333328</v>
      </c>
      <c r="N548">
        <v>1537160400</v>
      </c>
      <c r="O548" s="19">
        <f t="shared" si="50"/>
        <v>43363.208333333328</v>
      </c>
      <c r="P548">
        <v>1537419600</v>
      </c>
      <c r="Q548" t="b">
        <v>0</v>
      </c>
      <c r="R548" t="b">
        <v>1</v>
      </c>
      <c r="S548" t="s">
        <v>33</v>
      </c>
      <c r="T548" t="str">
        <f t="shared" si="51"/>
        <v>theater</v>
      </c>
      <c r="U548" t="str">
        <f t="shared" si="52"/>
        <v>plays</v>
      </c>
    </row>
    <row r="549" spans="1:21" x14ac:dyDescent="0.35">
      <c r="A549">
        <v>547</v>
      </c>
      <c r="B549" s="4" t="s">
        <v>1139</v>
      </c>
      <c r="C549" s="3" t="s">
        <v>1140</v>
      </c>
      <c r="D549" s="11">
        <v>1300</v>
      </c>
      <c r="E549" s="11">
        <v>12597</v>
      </c>
      <c r="F549" s="9">
        <f t="shared" si="48"/>
        <v>969</v>
      </c>
      <c r="G549" s="6" t="s">
        <v>20</v>
      </c>
      <c r="H549">
        <v>156</v>
      </c>
      <c r="I549" s="11">
        <f t="shared" si="53"/>
        <v>80.75</v>
      </c>
      <c r="J549" t="s">
        <v>21</v>
      </c>
      <c r="K549" t="s">
        <v>22</v>
      </c>
      <c r="L549" s="19">
        <f t="shared" si="49"/>
        <v>42029.25</v>
      </c>
      <c r="M549" s="16">
        <f>(((N549/60)/60)/24)+DATE(1970,1,1)</f>
        <v>42029.25</v>
      </c>
      <c r="N549">
        <v>1422165600</v>
      </c>
      <c r="O549" s="19">
        <f t="shared" si="50"/>
        <v>42041.25</v>
      </c>
      <c r="P549">
        <v>1423202400</v>
      </c>
      <c r="Q549" t="b">
        <v>0</v>
      </c>
      <c r="R549" t="b">
        <v>0</v>
      </c>
      <c r="S549" t="s">
        <v>53</v>
      </c>
      <c r="T549" t="str">
        <f t="shared" si="51"/>
        <v>film &amp; video</v>
      </c>
      <c r="U549" t="str">
        <f t="shared" si="52"/>
        <v>drama</v>
      </c>
    </row>
    <row r="550" spans="1:21" x14ac:dyDescent="0.35">
      <c r="A550">
        <v>548</v>
      </c>
      <c r="B550" s="4" t="s">
        <v>1141</v>
      </c>
      <c r="C550" s="3" t="s">
        <v>1142</v>
      </c>
      <c r="D550" s="11">
        <v>66100</v>
      </c>
      <c r="E550" s="11">
        <v>179074</v>
      </c>
      <c r="F550" s="9">
        <f t="shared" si="48"/>
        <v>270.91376701966715</v>
      </c>
      <c r="G550" s="6" t="s">
        <v>20</v>
      </c>
      <c r="H550">
        <v>2985</v>
      </c>
      <c r="I550" s="11">
        <f t="shared" si="53"/>
        <v>59.991289782244557</v>
      </c>
      <c r="J550" t="s">
        <v>21</v>
      </c>
      <c r="K550" t="s">
        <v>22</v>
      </c>
      <c r="L550" s="19">
        <f t="shared" si="49"/>
        <v>42461.208333333328</v>
      </c>
      <c r="M550" s="16">
        <f>(((N550/60)/60)/24)+DATE(1970,1,1)</f>
        <v>42461.208333333328</v>
      </c>
      <c r="N550">
        <v>1459486800</v>
      </c>
      <c r="O550" s="19">
        <f t="shared" si="50"/>
        <v>42474.208333333328</v>
      </c>
      <c r="P550">
        <v>1460610000</v>
      </c>
      <c r="Q550" t="b">
        <v>0</v>
      </c>
      <c r="R550" t="b">
        <v>0</v>
      </c>
      <c r="S550" t="s">
        <v>33</v>
      </c>
      <c r="T550" t="str">
        <f t="shared" si="51"/>
        <v>theater</v>
      </c>
      <c r="U550" t="str">
        <f t="shared" si="52"/>
        <v>plays</v>
      </c>
    </row>
    <row r="551" spans="1:21" ht="31" x14ac:dyDescent="0.35">
      <c r="A551">
        <v>549</v>
      </c>
      <c r="B551" s="4" t="s">
        <v>1143</v>
      </c>
      <c r="C551" s="3" t="s">
        <v>1144</v>
      </c>
      <c r="D551" s="11">
        <v>29500</v>
      </c>
      <c r="E551" s="11">
        <v>83843</v>
      </c>
      <c r="F551" s="9">
        <f t="shared" si="48"/>
        <v>284.21355932203392</v>
      </c>
      <c r="G551" s="6" t="s">
        <v>20</v>
      </c>
      <c r="H551">
        <v>762</v>
      </c>
      <c r="I551" s="11">
        <f t="shared" si="53"/>
        <v>110.03018372703411</v>
      </c>
      <c r="J551" t="s">
        <v>21</v>
      </c>
      <c r="K551" t="s">
        <v>22</v>
      </c>
      <c r="L551" s="19">
        <f t="shared" si="49"/>
        <v>41422.208333333336</v>
      </c>
      <c r="M551" s="16">
        <f>(((N551/60)/60)/24)+DATE(1970,1,1)</f>
        <v>41422.208333333336</v>
      </c>
      <c r="N551">
        <v>1369717200</v>
      </c>
      <c r="O551" s="19">
        <f t="shared" si="50"/>
        <v>41431.208333333336</v>
      </c>
      <c r="P551">
        <v>1370494800</v>
      </c>
      <c r="Q551" t="b">
        <v>0</v>
      </c>
      <c r="R551" t="b">
        <v>0</v>
      </c>
      <c r="S551" t="s">
        <v>65</v>
      </c>
      <c r="T551" t="str">
        <f t="shared" si="51"/>
        <v>technology</v>
      </c>
      <c r="U551" t="str">
        <f t="shared" si="52"/>
        <v>wearables</v>
      </c>
    </row>
    <row r="552" spans="1:21" ht="31" x14ac:dyDescent="0.35">
      <c r="A552">
        <v>550</v>
      </c>
      <c r="B552" s="4" t="s">
        <v>1145</v>
      </c>
      <c r="C552" s="3" t="s">
        <v>1146</v>
      </c>
      <c r="D552" s="11">
        <v>100</v>
      </c>
      <c r="E552" s="11">
        <v>4</v>
      </c>
      <c r="F552" s="9">
        <f t="shared" si="48"/>
        <v>4</v>
      </c>
      <c r="G552" s="6" t="s">
        <v>74</v>
      </c>
      <c r="H552">
        <v>1</v>
      </c>
      <c r="I552" s="11">
        <f t="shared" si="53"/>
        <v>4</v>
      </c>
      <c r="J552" t="s">
        <v>98</v>
      </c>
      <c r="K552" t="s">
        <v>99</v>
      </c>
      <c r="L552" s="19">
        <f t="shared" si="49"/>
        <v>40968.25</v>
      </c>
      <c r="M552" s="16">
        <f>(((N552/60)/60)/24)+DATE(1970,1,1)</f>
        <v>40968.25</v>
      </c>
      <c r="N552">
        <v>1330495200</v>
      </c>
      <c r="O552" s="19">
        <f t="shared" si="50"/>
        <v>40989.208333333336</v>
      </c>
      <c r="P552">
        <v>1332306000</v>
      </c>
      <c r="Q552" t="b">
        <v>0</v>
      </c>
      <c r="R552" t="b">
        <v>0</v>
      </c>
      <c r="S552" t="s">
        <v>60</v>
      </c>
      <c r="T552" t="str">
        <f t="shared" si="51"/>
        <v>music</v>
      </c>
      <c r="U552" t="str">
        <f t="shared" si="52"/>
        <v>indie rock</v>
      </c>
    </row>
    <row r="553" spans="1:21" x14ac:dyDescent="0.35">
      <c r="A553">
        <v>551</v>
      </c>
      <c r="B553" s="4" t="s">
        <v>1147</v>
      </c>
      <c r="C553" s="3" t="s">
        <v>1148</v>
      </c>
      <c r="D553" s="11">
        <v>180100</v>
      </c>
      <c r="E553" s="11">
        <v>105598</v>
      </c>
      <c r="F553" s="9">
        <f t="shared" si="48"/>
        <v>58.6329816768462</v>
      </c>
      <c r="G553" s="6" t="s">
        <v>14</v>
      </c>
      <c r="H553">
        <v>2779</v>
      </c>
      <c r="I553" s="11">
        <f t="shared" si="53"/>
        <v>37.99856063332134</v>
      </c>
      <c r="J553" t="s">
        <v>26</v>
      </c>
      <c r="K553" t="s">
        <v>27</v>
      </c>
      <c r="L553" s="19">
        <f t="shared" si="49"/>
        <v>41993.25</v>
      </c>
      <c r="M553" s="16">
        <f>(((N553/60)/60)/24)+DATE(1970,1,1)</f>
        <v>41993.25</v>
      </c>
      <c r="N553">
        <v>1419055200</v>
      </c>
      <c r="O553" s="19">
        <f t="shared" si="50"/>
        <v>42033.25</v>
      </c>
      <c r="P553">
        <v>1422511200</v>
      </c>
      <c r="Q553" t="b">
        <v>0</v>
      </c>
      <c r="R553" t="b">
        <v>1</v>
      </c>
      <c r="S553" t="s">
        <v>28</v>
      </c>
      <c r="T553" t="str">
        <f t="shared" si="51"/>
        <v>technology</v>
      </c>
      <c r="U553" t="str">
        <f t="shared" si="52"/>
        <v>web</v>
      </c>
    </row>
    <row r="554" spans="1:21" x14ac:dyDescent="0.35">
      <c r="A554">
        <v>552</v>
      </c>
      <c r="B554" s="4" t="s">
        <v>1149</v>
      </c>
      <c r="C554" s="3" t="s">
        <v>1150</v>
      </c>
      <c r="D554" s="11">
        <v>9000</v>
      </c>
      <c r="E554" s="11">
        <v>8866</v>
      </c>
      <c r="F554" s="9">
        <f t="shared" si="48"/>
        <v>98.51111111111112</v>
      </c>
      <c r="G554" s="6" t="s">
        <v>14</v>
      </c>
      <c r="H554">
        <v>92</v>
      </c>
      <c r="I554" s="11">
        <f t="shared" si="53"/>
        <v>96.369565217391298</v>
      </c>
      <c r="J554" t="s">
        <v>21</v>
      </c>
      <c r="K554" t="s">
        <v>22</v>
      </c>
      <c r="L554" s="19">
        <f t="shared" si="49"/>
        <v>42700.25</v>
      </c>
      <c r="M554" s="16">
        <f>(((N554/60)/60)/24)+DATE(1970,1,1)</f>
        <v>42700.25</v>
      </c>
      <c r="N554">
        <v>1480140000</v>
      </c>
      <c r="O554" s="19">
        <f t="shared" si="50"/>
        <v>42702.25</v>
      </c>
      <c r="P554">
        <v>1480312800</v>
      </c>
      <c r="Q554" t="b">
        <v>0</v>
      </c>
      <c r="R554" t="b">
        <v>0</v>
      </c>
      <c r="S554" t="s">
        <v>33</v>
      </c>
      <c r="T554" t="str">
        <f t="shared" si="51"/>
        <v>theater</v>
      </c>
      <c r="U554" t="str">
        <f t="shared" si="52"/>
        <v>plays</v>
      </c>
    </row>
    <row r="555" spans="1:21" ht="31" x14ac:dyDescent="0.35">
      <c r="A555">
        <v>553</v>
      </c>
      <c r="B555" s="4" t="s">
        <v>1151</v>
      </c>
      <c r="C555" s="3" t="s">
        <v>1152</v>
      </c>
      <c r="D555" s="11">
        <v>170600</v>
      </c>
      <c r="E555" s="11">
        <v>75022</v>
      </c>
      <c r="F555" s="9">
        <f t="shared" si="48"/>
        <v>43.975381008206334</v>
      </c>
      <c r="G555" s="6" t="s">
        <v>14</v>
      </c>
      <c r="H555">
        <v>1028</v>
      </c>
      <c r="I555" s="11">
        <f t="shared" si="53"/>
        <v>72.978599221789878</v>
      </c>
      <c r="J555" t="s">
        <v>21</v>
      </c>
      <c r="K555" t="s">
        <v>22</v>
      </c>
      <c r="L555" s="19">
        <f t="shared" si="49"/>
        <v>40545.25</v>
      </c>
      <c r="M555" s="16">
        <f>(((N555/60)/60)/24)+DATE(1970,1,1)</f>
        <v>40545.25</v>
      </c>
      <c r="N555">
        <v>1293948000</v>
      </c>
      <c r="O555" s="19">
        <f t="shared" si="50"/>
        <v>40546.25</v>
      </c>
      <c r="P555">
        <v>1294034400</v>
      </c>
      <c r="Q555" t="b">
        <v>0</v>
      </c>
      <c r="R555" t="b">
        <v>0</v>
      </c>
      <c r="S555" t="s">
        <v>23</v>
      </c>
      <c r="T555" t="str">
        <f t="shared" si="51"/>
        <v>music</v>
      </c>
      <c r="U555" t="str">
        <f t="shared" si="52"/>
        <v>rock</v>
      </c>
    </row>
    <row r="556" spans="1:21" ht="31" x14ac:dyDescent="0.35">
      <c r="A556">
        <v>554</v>
      </c>
      <c r="B556" s="4" t="s">
        <v>1153</v>
      </c>
      <c r="C556" s="3" t="s">
        <v>1154</v>
      </c>
      <c r="D556" s="11">
        <v>9500</v>
      </c>
      <c r="E556" s="11">
        <v>14408</v>
      </c>
      <c r="F556" s="9">
        <f t="shared" si="48"/>
        <v>151.66315789473683</v>
      </c>
      <c r="G556" s="6" t="s">
        <v>20</v>
      </c>
      <c r="H556">
        <v>554</v>
      </c>
      <c r="I556" s="11">
        <f t="shared" si="53"/>
        <v>26.007220216606498</v>
      </c>
      <c r="J556" t="s">
        <v>15</v>
      </c>
      <c r="K556" t="s">
        <v>16</v>
      </c>
      <c r="L556" s="19">
        <f t="shared" si="49"/>
        <v>42723.25</v>
      </c>
      <c r="M556" s="16">
        <f>(((N556/60)/60)/24)+DATE(1970,1,1)</f>
        <v>42723.25</v>
      </c>
      <c r="N556">
        <v>1482127200</v>
      </c>
      <c r="O556" s="19">
        <f t="shared" si="50"/>
        <v>42729.25</v>
      </c>
      <c r="P556">
        <v>1482645600</v>
      </c>
      <c r="Q556" t="b">
        <v>0</v>
      </c>
      <c r="R556" t="b">
        <v>0</v>
      </c>
      <c r="S556" t="s">
        <v>60</v>
      </c>
      <c r="T556" t="str">
        <f t="shared" si="51"/>
        <v>music</v>
      </c>
      <c r="U556" t="str">
        <f t="shared" si="52"/>
        <v>indie rock</v>
      </c>
    </row>
    <row r="557" spans="1:21" x14ac:dyDescent="0.35">
      <c r="A557">
        <v>555</v>
      </c>
      <c r="B557" s="4" t="s">
        <v>1155</v>
      </c>
      <c r="C557" s="3" t="s">
        <v>1156</v>
      </c>
      <c r="D557" s="11">
        <v>6300</v>
      </c>
      <c r="E557" s="11">
        <v>14089</v>
      </c>
      <c r="F557" s="9">
        <f t="shared" si="48"/>
        <v>223.63492063492063</v>
      </c>
      <c r="G557" s="6" t="s">
        <v>20</v>
      </c>
      <c r="H557">
        <v>135</v>
      </c>
      <c r="I557" s="11">
        <f t="shared" si="53"/>
        <v>104.36296296296297</v>
      </c>
      <c r="J557" t="s">
        <v>36</v>
      </c>
      <c r="K557" t="s">
        <v>37</v>
      </c>
      <c r="L557" s="19">
        <f t="shared" si="49"/>
        <v>41731.208333333336</v>
      </c>
      <c r="M557" s="16">
        <f>(((N557/60)/60)/24)+DATE(1970,1,1)</f>
        <v>41731.208333333336</v>
      </c>
      <c r="N557">
        <v>1396414800</v>
      </c>
      <c r="O557" s="19">
        <f t="shared" si="50"/>
        <v>41762.208333333336</v>
      </c>
      <c r="P557">
        <v>1399093200</v>
      </c>
      <c r="Q557" t="b">
        <v>0</v>
      </c>
      <c r="R557" t="b">
        <v>0</v>
      </c>
      <c r="S557" t="s">
        <v>23</v>
      </c>
      <c r="T557" t="str">
        <f t="shared" si="51"/>
        <v>music</v>
      </c>
      <c r="U557" t="str">
        <f t="shared" si="52"/>
        <v>rock</v>
      </c>
    </row>
    <row r="558" spans="1:21" x14ac:dyDescent="0.35">
      <c r="A558">
        <v>556</v>
      </c>
      <c r="B558" s="4" t="s">
        <v>442</v>
      </c>
      <c r="C558" s="3" t="s">
        <v>1157</v>
      </c>
      <c r="D558" s="11">
        <v>5200</v>
      </c>
      <c r="E558" s="11">
        <v>12467</v>
      </c>
      <c r="F558" s="9">
        <f t="shared" si="48"/>
        <v>239.75</v>
      </c>
      <c r="G558" s="6" t="s">
        <v>20</v>
      </c>
      <c r="H558">
        <v>122</v>
      </c>
      <c r="I558" s="11">
        <f t="shared" si="53"/>
        <v>102.18852459016394</v>
      </c>
      <c r="J558" t="s">
        <v>21</v>
      </c>
      <c r="K558" t="s">
        <v>22</v>
      </c>
      <c r="L558" s="19">
        <f t="shared" si="49"/>
        <v>40792.208333333336</v>
      </c>
      <c r="M558" s="16">
        <f>(((N558/60)/60)/24)+DATE(1970,1,1)</f>
        <v>40792.208333333336</v>
      </c>
      <c r="N558">
        <v>1315285200</v>
      </c>
      <c r="O558" s="19">
        <f t="shared" si="50"/>
        <v>40799.208333333336</v>
      </c>
      <c r="P558">
        <v>1315890000</v>
      </c>
      <c r="Q558" t="b">
        <v>0</v>
      </c>
      <c r="R558" t="b">
        <v>1</v>
      </c>
      <c r="S558" t="s">
        <v>206</v>
      </c>
      <c r="T558" t="str">
        <f t="shared" si="51"/>
        <v>publishing</v>
      </c>
      <c r="U558" t="str">
        <f t="shared" si="52"/>
        <v>translations</v>
      </c>
    </row>
    <row r="559" spans="1:21" x14ac:dyDescent="0.35">
      <c r="A559">
        <v>557</v>
      </c>
      <c r="B559" s="4" t="s">
        <v>1158</v>
      </c>
      <c r="C559" s="3" t="s">
        <v>1159</v>
      </c>
      <c r="D559" s="11">
        <v>6000</v>
      </c>
      <c r="E559" s="11">
        <v>11960</v>
      </c>
      <c r="F559" s="9">
        <f t="shared" si="48"/>
        <v>199.33333333333334</v>
      </c>
      <c r="G559" s="6" t="s">
        <v>20</v>
      </c>
      <c r="H559">
        <v>221</v>
      </c>
      <c r="I559" s="11">
        <f t="shared" si="53"/>
        <v>54.117647058823529</v>
      </c>
      <c r="J559" t="s">
        <v>21</v>
      </c>
      <c r="K559" t="s">
        <v>22</v>
      </c>
      <c r="L559" s="19">
        <f t="shared" si="49"/>
        <v>42279.208333333328</v>
      </c>
      <c r="M559" s="16">
        <f>(((N559/60)/60)/24)+DATE(1970,1,1)</f>
        <v>42279.208333333328</v>
      </c>
      <c r="N559">
        <v>1443762000</v>
      </c>
      <c r="O559" s="19">
        <f t="shared" si="50"/>
        <v>42282.208333333328</v>
      </c>
      <c r="P559">
        <v>1444021200</v>
      </c>
      <c r="Q559" t="b">
        <v>0</v>
      </c>
      <c r="R559" t="b">
        <v>1</v>
      </c>
      <c r="S559" t="s">
        <v>474</v>
      </c>
      <c r="T559" t="str">
        <f t="shared" si="51"/>
        <v>film &amp; video</v>
      </c>
      <c r="U559" t="str">
        <f t="shared" si="52"/>
        <v>science fiction</v>
      </c>
    </row>
    <row r="560" spans="1:21" x14ac:dyDescent="0.35">
      <c r="A560">
        <v>558</v>
      </c>
      <c r="B560" s="4" t="s">
        <v>1160</v>
      </c>
      <c r="C560" s="3" t="s">
        <v>1161</v>
      </c>
      <c r="D560" s="11">
        <v>5800</v>
      </c>
      <c r="E560" s="11">
        <v>7966</v>
      </c>
      <c r="F560" s="9">
        <f t="shared" si="48"/>
        <v>137.34482758620689</v>
      </c>
      <c r="G560" s="6" t="s">
        <v>20</v>
      </c>
      <c r="H560">
        <v>126</v>
      </c>
      <c r="I560" s="11">
        <f t="shared" si="53"/>
        <v>63.222222222222221</v>
      </c>
      <c r="J560" t="s">
        <v>21</v>
      </c>
      <c r="K560" t="s">
        <v>22</v>
      </c>
      <c r="L560" s="19">
        <f t="shared" si="49"/>
        <v>42424.25</v>
      </c>
      <c r="M560" s="16">
        <f>(((N560/60)/60)/24)+DATE(1970,1,1)</f>
        <v>42424.25</v>
      </c>
      <c r="N560">
        <v>1456293600</v>
      </c>
      <c r="O560" s="19">
        <f t="shared" si="50"/>
        <v>42467.208333333328</v>
      </c>
      <c r="P560">
        <v>1460005200</v>
      </c>
      <c r="Q560" t="b">
        <v>0</v>
      </c>
      <c r="R560" t="b">
        <v>0</v>
      </c>
      <c r="S560" t="s">
        <v>33</v>
      </c>
      <c r="T560" t="str">
        <f t="shared" si="51"/>
        <v>theater</v>
      </c>
      <c r="U560" t="str">
        <f t="shared" si="52"/>
        <v>plays</v>
      </c>
    </row>
    <row r="561" spans="1:21" x14ac:dyDescent="0.35">
      <c r="A561">
        <v>559</v>
      </c>
      <c r="B561" s="4" t="s">
        <v>1162</v>
      </c>
      <c r="C561" s="3" t="s">
        <v>1163</v>
      </c>
      <c r="D561" s="11">
        <v>105300</v>
      </c>
      <c r="E561" s="11">
        <v>106321</v>
      </c>
      <c r="F561" s="9">
        <f t="shared" si="48"/>
        <v>100.9696106362773</v>
      </c>
      <c r="G561" s="6" t="s">
        <v>20</v>
      </c>
      <c r="H561">
        <v>1022</v>
      </c>
      <c r="I561" s="11">
        <f t="shared" si="53"/>
        <v>104.03228962818004</v>
      </c>
      <c r="J561" t="s">
        <v>21</v>
      </c>
      <c r="K561" t="s">
        <v>22</v>
      </c>
      <c r="L561" s="19">
        <f t="shared" si="49"/>
        <v>42584.208333333328</v>
      </c>
      <c r="M561" s="16">
        <f>(((N561/60)/60)/24)+DATE(1970,1,1)</f>
        <v>42584.208333333328</v>
      </c>
      <c r="N561">
        <v>1470114000</v>
      </c>
      <c r="O561" s="19">
        <f t="shared" si="50"/>
        <v>42591.208333333328</v>
      </c>
      <c r="P561">
        <v>1470718800</v>
      </c>
      <c r="Q561" t="b">
        <v>0</v>
      </c>
      <c r="R561" t="b">
        <v>0</v>
      </c>
      <c r="S561" t="s">
        <v>33</v>
      </c>
      <c r="T561" t="str">
        <f t="shared" si="51"/>
        <v>theater</v>
      </c>
      <c r="U561" t="str">
        <f t="shared" si="52"/>
        <v>plays</v>
      </c>
    </row>
    <row r="562" spans="1:21" x14ac:dyDescent="0.35">
      <c r="A562">
        <v>560</v>
      </c>
      <c r="B562" s="4" t="s">
        <v>1164</v>
      </c>
      <c r="C562" s="3" t="s">
        <v>1165</v>
      </c>
      <c r="D562" s="11">
        <v>20000</v>
      </c>
      <c r="E562" s="11">
        <v>158832</v>
      </c>
      <c r="F562" s="9">
        <f t="shared" si="48"/>
        <v>794.16</v>
      </c>
      <c r="G562" s="6" t="s">
        <v>20</v>
      </c>
      <c r="H562">
        <v>3177</v>
      </c>
      <c r="I562" s="11">
        <f t="shared" si="53"/>
        <v>49.994334277620396</v>
      </c>
      <c r="J562" t="s">
        <v>21</v>
      </c>
      <c r="K562" t="s">
        <v>22</v>
      </c>
      <c r="L562" s="19">
        <f t="shared" si="49"/>
        <v>40865.25</v>
      </c>
      <c r="M562" s="16">
        <f>(((N562/60)/60)/24)+DATE(1970,1,1)</f>
        <v>40865.25</v>
      </c>
      <c r="N562">
        <v>1321596000</v>
      </c>
      <c r="O562" s="19">
        <f t="shared" si="50"/>
        <v>40905.25</v>
      </c>
      <c r="P562">
        <v>1325052000</v>
      </c>
      <c r="Q562" t="b">
        <v>0</v>
      </c>
      <c r="R562" t="b">
        <v>0</v>
      </c>
      <c r="S562" t="s">
        <v>71</v>
      </c>
      <c r="T562" t="str">
        <f t="shared" si="51"/>
        <v>film &amp; video</v>
      </c>
      <c r="U562" t="str">
        <f t="shared" si="52"/>
        <v>animation</v>
      </c>
    </row>
    <row r="563" spans="1:21" x14ac:dyDescent="0.35">
      <c r="A563">
        <v>561</v>
      </c>
      <c r="B563" s="4" t="s">
        <v>1166</v>
      </c>
      <c r="C563" s="3" t="s">
        <v>1167</v>
      </c>
      <c r="D563" s="11">
        <v>3000</v>
      </c>
      <c r="E563" s="11">
        <v>11091</v>
      </c>
      <c r="F563" s="9">
        <f t="shared" si="48"/>
        <v>369.7</v>
      </c>
      <c r="G563" s="6" t="s">
        <v>20</v>
      </c>
      <c r="H563">
        <v>198</v>
      </c>
      <c r="I563" s="11">
        <f t="shared" si="53"/>
        <v>56.015151515151516</v>
      </c>
      <c r="J563" t="s">
        <v>98</v>
      </c>
      <c r="K563" t="s">
        <v>99</v>
      </c>
      <c r="L563" s="19">
        <f t="shared" si="49"/>
        <v>40833.208333333336</v>
      </c>
      <c r="M563" s="16">
        <f>(((N563/60)/60)/24)+DATE(1970,1,1)</f>
        <v>40833.208333333336</v>
      </c>
      <c r="N563">
        <v>1318827600</v>
      </c>
      <c r="O563" s="19">
        <f t="shared" si="50"/>
        <v>40835.208333333336</v>
      </c>
      <c r="P563">
        <v>1319000400</v>
      </c>
      <c r="Q563" t="b">
        <v>0</v>
      </c>
      <c r="R563" t="b">
        <v>0</v>
      </c>
      <c r="S563" t="s">
        <v>33</v>
      </c>
      <c r="T563" t="str">
        <f t="shared" si="51"/>
        <v>theater</v>
      </c>
      <c r="U563" t="str">
        <f t="shared" si="52"/>
        <v>plays</v>
      </c>
    </row>
    <row r="564" spans="1:21" ht="31" x14ac:dyDescent="0.35">
      <c r="A564">
        <v>562</v>
      </c>
      <c r="B564" s="4" t="s">
        <v>1168</v>
      </c>
      <c r="C564" s="3" t="s">
        <v>1169</v>
      </c>
      <c r="D564" s="11">
        <v>9900</v>
      </c>
      <c r="E564" s="11">
        <v>1269</v>
      </c>
      <c r="F564" s="9">
        <f t="shared" si="48"/>
        <v>12.818181818181817</v>
      </c>
      <c r="G564" s="6" t="s">
        <v>14</v>
      </c>
      <c r="H564">
        <v>26</v>
      </c>
      <c r="I564" s="11">
        <f t="shared" si="53"/>
        <v>48.807692307692307</v>
      </c>
      <c r="J564" t="s">
        <v>98</v>
      </c>
      <c r="K564" t="s">
        <v>99</v>
      </c>
      <c r="L564" s="19">
        <f t="shared" si="49"/>
        <v>43536.208333333328</v>
      </c>
      <c r="M564" s="16">
        <f>(((N564/60)/60)/24)+DATE(1970,1,1)</f>
        <v>43536.208333333328</v>
      </c>
      <c r="N564">
        <v>1552366800</v>
      </c>
      <c r="O564" s="19">
        <f t="shared" si="50"/>
        <v>43538.208333333328</v>
      </c>
      <c r="P564">
        <v>1552539600</v>
      </c>
      <c r="Q564" t="b">
        <v>0</v>
      </c>
      <c r="R564" t="b">
        <v>0</v>
      </c>
      <c r="S564" t="s">
        <v>23</v>
      </c>
      <c r="T564" t="str">
        <f t="shared" si="51"/>
        <v>music</v>
      </c>
      <c r="U564" t="str">
        <f t="shared" si="52"/>
        <v>rock</v>
      </c>
    </row>
    <row r="565" spans="1:21" x14ac:dyDescent="0.35">
      <c r="A565">
        <v>563</v>
      </c>
      <c r="B565" s="4" t="s">
        <v>1170</v>
      </c>
      <c r="C565" s="3" t="s">
        <v>1171</v>
      </c>
      <c r="D565" s="11">
        <v>3700</v>
      </c>
      <c r="E565" s="11">
        <v>5107</v>
      </c>
      <c r="F565" s="9">
        <f t="shared" si="48"/>
        <v>138.02702702702703</v>
      </c>
      <c r="G565" s="6" t="s">
        <v>20</v>
      </c>
      <c r="H565">
        <v>85</v>
      </c>
      <c r="I565" s="11">
        <f t="shared" si="53"/>
        <v>60.082352941176474</v>
      </c>
      <c r="J565" t="s">
        <v>26</v>
      </c>
      <c r="K565" t="s">
        <v>27</v>
      </c>
      <c r="L565" s="19">
        <f t="shared" si="49"/>
        <v>43417.25</v>
      </c>
      <c r="M565" s="16">
        <f>(((N565/60)/60)/24)+DATE(1970,1,1)</f>
        <v>43417.25</v>
      </c>
      <c r="N565">
        <v>1542088800</v>
      </c>
      <c r="O565" s="19">
        <f t="shared" si="50"/>
        <v>43437.25</v>
      </c>
      <c r="P565">
        <v>1543816800</v>
      </c>
      <c r="Q565" t="b">
        <v>0</v>
      </c>
      <c r="R565" t="b">
        <v>0</v>
      </c>
      <c r="S565" t="s">
        <v>42</v>
      </c>
      <c r="T565" t="str">
        <f t="shared" si="51"/>
        <v>film &amp; video</v>
      </c>
      <c r="U565" t="str">
        <f t="shared" si="52"/>
        <v>documentary</v>
      </c>
    </row>
    <row r="566" spans="1:21" x14ac:dyDescent="0.35">
      <c r="A566">
        <v>564</v>
      </c>
      <c r="B566" s="4" t="s">
        <v>1172</v>
      </c>
      <c r="C566" s="3" t="s">
        <v>1173</v>
      </c>
      <c r="D566" s="11">
        <v>168700</v>
      </c>
      <c r="E566" s="11">
        <v>141393</v>
      </c>
      <c r="F566" s="9">
        <f t="shared" si="48"/>
        <v>83.813278008298752</v>
      </c>
      <c r="G566" s="6" t="s">
        <v>14</v>
      </c>
      <c r="H566">
        <v>1790</v>
      </c>
      <c r="I566" s="11">
        <f t="shared" si="53"/>
        <v>78.990502793296088</v>
      </c>
      <c r="J566" t="s">
        <v>21</v>
      </c>
      <c r="K566" t="s">
        <v>22</v>
      </c>
      <c r="L566" s="19">
        <f t="shared" si="49"/>
        <v>42078.208333333328</v>
      </c>
      <c r="M566" s="16">
        <f>(((N566/60)/60)/24)+DATE(1970,1,1)</f>
        <v>42078.208333333328</v>
      </c>
      <c r="N566">
        <v>1426395600</v>
      </c>
      <c r="O566" s="19">
        <f t="shared" si="50"/>
        <v>42086.208333333328</v>
      </c>
      <c r="P566">
        <v>1427086800</v>
      </c>
      <c r="Q566" t="b">
        <v>0</v>
      </c>
      <c r="R566" t="b">
        <v>0</v>
      </c>
      <c r="S566" t="s">
        <v>33</v>
      </c>
      <c r="T566" t="str">
        <f t="shared" si="51"/>
        <v>theater</v>
      </c>
      <c r="U566" t="str">
        <f t="shared" si="52"/>
        <v>plays</v>
      </c>
    </row>
    <row r="567" spans="1:21" x14ac:dyDescent="0.35">
      <c r="A567">
        <v>565</v>
      </c>
      <c r="B567" s="4" t="s">
        <v>1174</v>
      </c>
      <c r="C567" s="3" t="s">
        <v>1175</v>
      </c>
      <c r="D567" s="11">
        <v>94900</v>
      </c>
      <c r="E567" s="11">
        <v>194166</v>
      </c>
      <c r="F567" s="9">
        <f t="shared" si="48"/>
        <v>204.60063224446787</v>
      </c>
      <c r="G567" s="6" t="s">
        <v>20</v>
      </c>
      <c r="H567">
        <v>3596</v>
      </c>
      <c r="I567" s="11">
        <f t="shared" si="53"/>
        <v>53.99499443826474</v>
      </c>
      <c r="J567" t="s">
        <v>21</v>
      </c>
      <c r="K567" t="s">
        <v>22</v>
      </c>
      <c r="L567" s="19">
        <f t="shared" si="49"/>
        <v>40862.25</v>
      </c>
      <c r="M567" s="16">
        <f>(((N567/60)/60)/24)+DATE(1970,1,1)</f>
        <v>40862.25</v>
      </c>
      <c r="N567">
        <v>1321336800</v>
      </c>
      <c r="O567" s="19">
        <f t="shared" si="50"/>
        <v>40882.25</v>
      </c>
      <c r="P567">
        <v>1323064800</v>
      </c>
      <c r="Q567" t="b">
        <v>0</v>
      </c>
      <c r="R567" t="b">
        <v>0</v>
      </c>
      <c r="S567" t="s">
        <v>33</v>
      </c>
      <c r="T567" t="str">
        <f t="shared" si="51"/>
        <v>theater</v>
      </c>
      <c r="U567" t="str">
        <f t="shared" si="52"/>
        <v>plays</v>
      </c>
    </row>
    <row r="568" spans="1:21" x14ac:dyDescent="0.35">
      <c r="A568">
        <v>566</v>
      </c>
      <c r="B568" s="4" t="s">
        <v>1176</v>
      </c>
      <c r="C568" s="3" t="s">
        <v>1177</v>
      </c>
      <c r="D568" s="11">
        <v>9300</v>
      </c>
      <c r="E568" s="11">
        <v>4124</v>
      </c>
      <c r="F568" s="9">
        <f t="shared" si="48"/>
        <v>44.344086021505376</v>
      </c>
      <c r="G568" s="6" t="s">
        <v>14</v>
      </c>
      <c r="H568">
        <v>37</v>
      </c>
      <c r="I568" s="11">
        <f t="shared" si="53"/>
        <v>111.45945945945945</v>
      </c>
      <c r="J568" t="s">
        <v>21</v>
      </c>
      <c r="K568" t="s">
        <v>22</v>
      </c>
      <c r="L568" s="19">
        <f t="shared" si="49"/>
        <v>42424.25</v>
      </c>
      <c r="M568" s="16">
        <f>(((N568/60)/60)/24)+DATE(1970,1,1)</f>
        <v>42424.25</v>
      </c>
      <c r="N568">
        <v>1456293600</v>
      </c>
      <c r="O568" s="19">
        <f t="shared" si="50"/>
        <v>42447.208333333328</v>
      </c>
      <c r="P568">
        <v>1458277200</v>
      </c>
      <c r="Q568" t="b">
        <v>0</v>
      </c>
      <c r="R568" t="b">
        <v>1</v>
      </c>
      <c r="S568" t="s">
        <v>50</v>
      </c>
      <c r="T568" t="str">
        <f t="shared" si="51"/>
        <v>music</v>
      </c>
      <c r="U568" t="str">
        <f t="shared" si="52"/>
        <v>electric music</v>
      </c>
    </row>
    <row r="569" spans="1:21" ht="31" x14ac:dyDescent="0.35">
      <c r="A569">
        <v>567</v>
      </c>
      <c r="B569" s="4" t="s">
        <v>1178</v>
      </c>
      <c r="C569" s="3" t="s">
        <v>1179</v>
      </c>
      <c r="D569" s="11">
        <v>6800</v>
      </c>
      <c r="E569" s="11">
        <v>14865</v>
      </c>
      <c r="F569" s="9">
        <f t="shared" si="48"/>
        <v>218.60294117647058</v>
      </c>
      <c r="G569" s="6" t="s">
        <v>20</v>
      </c>
      <c r="H569">
        <v>244</v>
      </c>
      <c r="I569" s="11">
        <f t="shared" si="53"/>
        <v>60.922131147540981</v>
      </c>
      <c r="J569" t="s">
        <v>21</v>
      </c>
      <c r="K569" t="s">
        <v>22</v>
      </c>
      <c r="L569" s="19">
        <f t="shared" si="49"/>
        <v>41830.208333333336</v>
      </c>
      <c r="M569" s="16">
        <f>(((N569/60)/60)/24)+DATE(1970,1,1)</f>
        <v>41830.208333333336</v>
      </c>
      <c r="N569">
        <v>1404968400</v>
      </c>
      <c r="O569" s="19">
        <f t="shared" si="50"/>
        <v>41832.208333333336</v>
      </c>
      <c r="P569">
        <v>1405141200</v>
      </c>
      <c r="Q569" t="b">
        <v>0</v>
      </c>
      <c r="R569" t="b">
        <v>0</v>
      </c>
      <c r="S569" t="s">
        <v>23</v>
      </c>
      <c r="T569" t="str">
        <f t="shared" si="51"/>
        <v>music</v>
      </c>
      <c r="U569" t="str">
        <f t="shared" si="52"/>
        <v>rock</v>
      </c>
    </row>
    <row r="570" spans="1:21" x14ac:dyDescent="0.35">
      <c r="A570">
        <v>568</v>
      </c>
      <c r="B570" s="4" t="s">
        <v>1180</v>
      </c>
      <c r="C570" s="3" t="s">
        <v>1181</v>
      </c>
      <c r="D570" s="11">
        <v>72400</v>
      </c>
      <c r="E570" s="11">
        <v>134688</v>
      </c>
      <c r="F570" s="9">
        <f t="shared" si="48"/>
        <v>186.03314917127071</v>
      </c>
      <c r="G570" s="6" t="s">
        <v>20</v>
      </c>
      <c r="H570">
        <v>5180</v>
      </c>
      <c r="I570" s="11">
        <f t="shared" si="53"/>
        <v>26.0015444015444</v>
      </c>
      <c r="J570" t="s">
        <v>21</v>
      </c>
      <c r="K570" t="s">
        <v>22</v>
      </c>
      <c r="L570" s="19">
        <f t="shared" si="49"/>
        <v>40374.208333333336</v>
      </c>
      <c r="M570" s="16">
        <f>(((N570/60)/60)/24)+DATE(1970,1,1)</f>
        <v>40374.208333333336</v>
      </c>
      <c r="N570">
        <v>1279170000</v>
      </c>
      <c r="O570" s="19">
        <f t="shared" si="50"/>
        <v>40419.208333333336</v>
      </c>
      <c r="P570">
        <v>1283058000</v>
      </c>
      <c r="Q570" t="b">
        <v>0</v>
      </c>
      <c r="R570" t="b">
        <v>0</v>
      </c>
      <c r="S570" t="s">
        <v>33</v>
      </c>
      <c r="T570" t="str">
        <f t="shared" si="51"/>
        <v>theater</v>
      </c>
      <c r="U570" t="str">
        <f t="shared" si="52"/>
        <v>plays</v>
      </c>
    </row>
    <row r="571" spans="1:21" x14ac:dyDescent="0.35">
      <c r="A571">
        <v>569</v>
      </c>
      <c r="B571" s="4" t="s">
        <v>1182</v>
      </c>
      <c r="C571" s="3" t="s">
        <v>1183</v>
      </c>
      <c r="D571" s="11">
        <v>20100</v>
      </c>
      <c r="E571" s="11">
        <v>47705</v>
      </c>
      <c r="F571" s="9">
        <f t="shared" si="48"/>
        <v>237.33830845771143</v>
      </c>
      <c r="G571" s="6" t="s">
        <v>20</v>
      </c>
      <c r="H571">
        <v>589</v>
      </c>
      <c r="I571" s="11">
        <f t="shared" si="53"/>
        <v>80.993208828522924</v>
      </c>
      <c r="J571" t="s">
        <v>107</v>
      </c>
      <c r="K571" t="s">
        <v>108</v>
      </c>
      <c r="L571" s="19">
        <f t="shared" si="49"/>
        <v>40554.25</v>
      </c>
      <c r="M571" s="16">
        <f>(((N571/60)/60)/24)+DATE(1970,1,1)</f>
        <v>40554.25</v>
      </c>
      <c r="N571">
        <v>1294725600</v>
      </c>
      <c r="O571" s="19">
        <f t="shared" si="50"/>
        <v>40566.25</v>
      </c>
      <c r="P571">
        <v>1295762400</v>
      </c>
      <c r="Q571" t="b">
        <v>0</v>
      </c>
      <c r="R571" t="b">
        <v>0</v>
      </c>
      <c r="S571" t="s">
        <v>71</v>
      </c>
      <c r="T571" t="str">
        <f t="shared" si="51"/>
        <v>film &amp; video</v>
      </c>
      <c r="U571" t="str">
        <f t="shared" si="52"/>
        <v>animation</v>
      </c>
    </row>
    <row r="572" spans="1:21" x14ac:dyDescent="0.35">
      <c r="A572">
        <v>570</v>
      </c>
      <c r="B572" s="4" t="s">
        <v>1184</v>
      </c>
      <c r="C572" s="3" t="s">
        <v>1185</v>
      </c>
      <c r="D572" s="11">
        <v>31200</v>
      </c>
      <c r="E572" s="11">
        <v>95364</v>
      </c>
      <c r="F572" s="9">
        <f t="shared" si="48"/>
        <v>305.65384615384613</v>
      </c>
      <c r="G572" s="6" t="s">
        <v>20</v>
      </c>
      <c r="H572">
        <v>2725</v>
      </c>
      <c r="I572" s="11">
        <f t="shared" si="53"/>
        <v>34.995963302752294</v>
      </c>
      <c r="J572" t="s">
        <v>21</v>
      </c>
      <c r="K572" t="s">
        <v>22</v>
      </c>
      <c r="L572" s="19">
        <f t="shared" si="49"/>
        <v>41993.25</v>
      </c>
      <c r="M572" s="16">
        <f>(((N572/60)/60)/24)+DATE(1970,1,1)</f>
        <v>41993.25</v>
      </c>
      <c r="N572">
        <v>1419055200</v>
      </c>
      <c r="O572" s="19">
        <f t="shared" si="50"/>
        <v>41999.25</v>
      </c>
      <c r="P572">
        <v>1419573600</v>
      </c>
      <c r="Q572" t="b">
        <v>0</v>
      </c>
      <c r="R572" t="b">
        <v>1</v>
      </c>
      <c r="S572" t="s">
        <v>23</v>
      </c>
      <c r="T572" t="str">
        <f t="shared" si="51"/>
        <v>music</v>
      </c>
      <c r="U572" t="str">
        <f t="shared" si="52"/>
        <v>rock</v>
      </c>
    </row>
    <row r="573" spans="1:21" x14ac:dyDescent="0.35">
      <c r="A573">
        <v>571</v>
      </c>
      <c r="B573" s="4" t="s">
        <v>1186</v>
      </c>
      <c r="C573" s="3" t="s">
        <v>1187</v>
      </c>
      <c r="D573" s="11">
        <v>3500</v>
      </c>
      <c r="E573" s="11">
        <v>3295</v>
      </c>
      <c r="F573" s="9">
        <f t="shared" si="48"/>
        <v>94.142857142857139</v>
      </c>
      <c r="G573" s="6" t="s">
        <v>14</v>
      </c>
      <c r="H573">
        <v>35</v>
      </c>
      <c r="I573" s="11">
        <f t="shared" si="53"/>
        <v>94.142857142857139</v>
      </c>
      <c r="J573" t="s">
        <v>107</v>
      </c>
      <c r="K573" t="s">
        <v>108</v>
      </c>
      <c r="L573" s="19">
        <f t="shared" si="49"/>
        <v>42174.208333333328</v>
      </c>
      <c r="M573" s="16">
        <f>(((N573/60)/60)/24)+DATE(1970,1,1)</f>
        <v>42174.208333333328</v>
      </c>
      <c r="N573">
        <v>1434690000</v>
      </c>
      <c r="O573" s="19">
        <f t="shared" si="50"/>
        <v>42221.208333333328</v>
      </c>
      <c r="P573">
        <v>1438750800</v>
      </c>
      <c r="Q573" t="b">
        <v>0</v>
      </c>
      <c r="R573" t="b">
        <v>0</v>
      </c>
      <c r="S573" t="s">
        <v>100</v>
      </c>
      <c r="T573" t="str">
        <f t="shared" si="51"/>
        <v>film &amp; video</v>
      </c>
      <c r="U573" t="str">
        <f t="shared" si="52"/>
        <v>shorts</v>
      </c>
    </row>
    <row r="574" spans="1:21" x14ac:dyDescent="0.35">
      <c r="A574">
        <v>572</v>
      </c>
      <c r="B574" s="4" t="s">
        <v>1188</v>
      </c>
      <c r="C574" s="3" t="s">
        <v>1189</v>
      </c>
      <c r="D574" s="11">
        <v>9000</v>
      </c>
      <c r="E574" s="11">
        <v>4896</v>
      </c>
      <c r="F574" s="9">
        <f t="shared" si="48"/>
        <v>54.400000000000006</v>
      </c>
      <c r="G574" s="6" t="s">
        <v>74</v>
      </c>
      <c r="H574">
        <v>94</v>
      </c>
      <c r="I574" s="11">
        <f t="shared" si="53"/>
        <v>52.085106382978722</v>
      </c>
      <c r="J574" t="s">
        <v>21</v>
      </c>
      <c r="K574" t="s">
        <v>22</v>
      </c>
      <c r="L574" s="19">
        <f t="shared" si="49"/>
        <v>42275.208333333328</v>
      </c>
      <c r="M574" s="16">
        <f>(((N574/60)/60)/24)+DATE(1970,1,1)</f>
        <v>42275.208333333328</v>
      </c>
      <c r="N574">
        <v>1443416400</v>
      </c>
      <c r="O574" s="19">
        <f t="shared" si="50"/>
        <v>42291.208333333328</v>
      </c>
      <c r="P574">
        <v>1444798800</v>
      </c>
      <c r="Q574" t="b">
        <v>0</v>
      </c>
      <c r="R574" t="b">
        <v>1</v>
      </c>
      <c r="S574" t="s">
        <v>23</v>
      </c>
      <c r="T574" t="str">
        <f t="shared" si="51"/>
        <v>music</v>
      </c>
      <c r="U574" t="str">
        <f t="shared" si="52"/>
        <v>rock</v>
      </c>
    </row>
    <row r="575" spans="1:21" x14ac:dyDescent="0.35">
      <c r="A575">
        <v>573</v>
      </c>
      <c r="B575" s="4" t="s">
        <v>1190</v>
      </c>
      <c r="C575" s="3" t="s">
        <v>1191</v>
      </c>
      <c r="D575" s="11">
        <v>6700</v>
      </c>
      <c r="E575" s="11">
        <v>7496</v>
      </c>
      <c r="F575" s="9">
        <f t="shared" si="48"/>
        <v>111.88059701492537</v>
      </c>
      <c r="G575" s="6" t="s">
        <v>20</v>
      </c>
      <c r="H575">
        <v>300</v>
      </c>
      <c r="I575" s="11">
        <f t="shared" si="53"/>
        <v>24.986666666666668</v>
      </c>
      <c r="J575" t="s">
        <v>21</v>
      </c>
      <c r="K575" t="s">
        <v>22</v>
      </c>
      <c r="L575" s="19">
        <f t="shared" si="49"/>
        <v>41761.208333333336</v>
      </c>
      <c r="M575" s="16">
        <f>(((N575/60)/60)/24)+DATE(1970,1,1)</f>
        <v>41761.208333333336</v>
      </c>
      <c r="N575">
        <v>1399006800</v>
      </c>
      <c r="O575" s="19">
        <f t="shared" si="50"/>
        <v>41763.208333333336</v>
      </c>
      <c r="P575">
        <v>1399179600</v>
      </c>
      <c r="Q575" t="b">
        <v>0</v>
      </c>
      <c r="R575" t="b">
        <v>0</v>
      </c>
      <c r="S575" t="s">
        <v>1029</v>
      </c>
      <c r="T575" t="str">
        <f t="shared" si="51"/>
        <v>journalism</v>
      </c>
      <c r="U575" t="str">
        <f t="shared" si="52"/>
        <v>audio</v>
      </c>
    </row>
    <row r="576" spans="1:21" x14ac:dyDescent="0.35">
      <c r="A576">
        <v>574</v>
      </c>
      <c r="B576" s="4" t="s">
        <v>1192</v>
      </c>
      <c r="C576" s="3" t="s">
        <v>1193</v>
      </c>
      <c r="D576" s="11">
        <v>2700</v>
      </c>
      <c r="E576" s="11">
        <v>9967</v>
      </c>
      <c r="F576" s="9">
        <f t="shared" si="48"/>
        <v>369.14814814814815</v>
      </c>
      <c r="G576" s="6" t="s">
        <v>20</v>
      </c>
      <c r="H576">
        <v>144</v>
      </c>
      <c r="I576" s="11">
        <f t="shared" si="53"/>
        <v>69.215277777777771</v>
      </c>
      <c r="J576" t="s">
        <v>21</v>
      </c>
      <c r="K576" t="s">
        <v>22</v>
      </c>
      <c r="L576" s="19">
        <f t="shared" si="49"/>
        <v>43806.25</v>
      </c>
      <c r="M576" s="16">
        <f>(((N576/60)/60)/24)+DATE(1970,1,1)</f>
        <v>43806.25</v>
      </c>
      <c r="N576">
        <v>1575698400</v>
      </c>
      <c r="O576" s="19">
        <f t="shared" si="50"/>
        <v>43816.25</v>
      </c>
      <c r="P576">
        <v>1576562400</v>
      </c>
      <c r="Q576" t="b">
        <v>0</v>
      </c>
      <c r="R576" t="b">
        <v>1</v>
      </c>
      <c r="S576" t="s">
        <v>17</v>
      </c>
      <c r="T576" t="str">
        <f t="shared" si="51"/>
        <v>food</v>
      </c>
      <c r="U576" t="str">
        <f t="shared" si="52"/>
        <v>food trucks</v>
      </c>
    </row>
    <row r="577" spans="1:21" x14ac:dyDescent="0.35">
      <c r="A577">
        <v>575</v>
      </c>
      <c r="B577" s="4" t="s">
        <v>1194</v>
      </c>
      <c r="C577" s="3" t="s">
        <v>1195</v>
      </c>
      <c r="D577" s="11">
        <v>83300</v>
      </c>
      <c r="E577" s="11">
        <v>52421</v>
      </c>
      <c r="F577" s="9">
        <f t="shared" si="48"/>
        <v>62.930372148859547</v>
      </c>
      <c r="G577" s="6" t="s">
        <v>14</v>
      </c>
      <c r="H577">
        <v>558</v>
      </c>
      <c r="I577" s="11">
        <f t="shared" si="53"/>
        <v>93.944444444444443</v>
      </c>
      <c r="J577" t="s">
        <v>21</v>
      </c>
      <c r="K577" t="s">
        <v>22</v>
      </c>
      <c r="L577" s="19">
        <f t="shared" si="49"/>
        <v>41779.208333333336</v>
      </c>
      <c r="M577" s="16">
        <f>(((N577/60)/60)/24)+DATE(1970,1,1)</f>
        <v>41779.208333333336</v>
      </c>
      <c r="N577">
        <v>1400562000</v>
      </c>
      <c r="O577" s="19">
        <f t="shared" si="50"/>
        <v>41782.208333333336</v>
      </c>
      <c r="P577">
        <v>1400821200</v>
      </c>
      <c r="Q577" t="b">
        <v>0</v>
      </c>
      <c r="R577" t="b">
        <v>1</v>
      </c>
      <c r="S577" t="s">
        <v>33</v>
      </c>
      <c r="T577" t="str">
        <f t="shared" si="51"/>
        <v>theater</v>
      </c>
      <c r="U577" t="str">
        <f t="shared" si="52"/>
        <v>plays</v>
      </c>
    </row>
    <row r="578" spans="1:21" ht="31" x14ac:dyDescent="0.35">
      <c r="A578">
        <v>576</v>
      </c>
      <c r="B578" s="4" t="s">
        <v>1196</v>
      </c>
      <c r="C578" s="3" t="s">
        <v>1197</v>
      </c>
      <c r="D578" s="11">
        <v>9700</v>
      </c>
      <c r="E578" s="11">
        <v>6298</v>
      </c>
      <c r="F578" s="9">
        <f t="shared" si="48"/>
        <v>64.927835051546396</v>
      </c>
      <c r="G578" s="6" t="s">
        <v>14</v>
      </c>
      <c r="H578">
        <v>64</v>
      </c>
      <c r="I578" s="11">
        <f t="shared" si="53"/>
        <v>98.40625</v>
      </c>
      <c r="J578" t="s">
        <v>21</v>
      </c>
      <c r="K578" t="s">
        <v>22</v>
      </c>
      <c r="L578" s="19">
        <f t="shared" si="49"/>
        <v>43040.208333333328</v>
      </c>
      <c r="M578" s="16">
        <f>(((N578/60)/60)/24)+DATE(1970,1,1)</f>
        <v>43040.208333333328</v>
      </c>
      <c r="N578">
        <v>1509512400</v>
      </c>
      <c r="O578" s="19">
        <f t="shared" si="50"/>
        <v>43057.25</v>
      </c>
      <c r="P578">
        <v>1510984800</v>
      </c>
      <c r="Q578" t="b">
        <v>0</v>
      </c>
      <c r="R578" t="b">
        <v>0</v>
      </c>
      <c r="S578" t="s">
        <v>33</v>
      </c>
      <c r="T578" t="str">
        <f t="shared" si="51"/>
        <v>theater</v>
      </c>
      <c r="U578" t="str">
        <f t="shared" si="52"/>
        <v>plays</v>
      </c>
    </row>
    <row r="579" spans="1:21" x14ac:dyDescent="0.35">
      <c r="A579">
        <v>577</v>
      </c>
      <c r="B579" s="4" t="s">
        <v>1198</v>
      </c>
      <c r="C579" s="3" t="s">
        <v>1199</v>
      </c>
      <c r="D579" s="11">
        <v>8200</v>
      </c>
      <c r="E579" s="11">
        <v>1546</v>
      </c>
      <c r="F579" s="9">
        <f t="shared" ref="F579:F642" si="54">E579/D579*100</f>
        <v>18.853658536585368</v>
      </c>
      <c r="G579" s="6" t="s">
        <v>74</v>
      </c>
      <c r="H579">
        <v>37</v>
      </c>
      <c r="I579" s="11">
        <f t="shared" si="53"/>
        <v>41.783783783783782</v>
      </c>
      <c r="J579" t="s">
        <v>21</v>
      </c>
      <c r="K579" t="s">
        <v>22</v>
      </c>
      <c r="L579" s="19">
        <f t="shared" ref="L579:L642" si="55">(((N579/60)/60)/24)+DATE(1970,1,1)</f>
        <v>40613.25</v>
      </c>
      <c r="M579" s="16">
        <f>(((N579/60)/60)/24)+DATE(1970,1,1)</f>
        <v>40613.25</v>
      </c>
      <c r="N579">
        <v>1299823200</v>
      </c>
      <c r="O579" s="19">
        <f t="shared" ref="O579:O642" si="56">(((P579/60)/60)/24)+DATE(1970,1,1)</f>
        <v>40639.208333333336</v>
      </c>
      <c r="P579">
        <v>1302066000</v>
      </c>
      <c r="Q579" t="b">
        <v>0</v>
      </c>
      <c r="R579" t="b">
        <v>0</v>
      </c>
      <c r="S579" t="s">
        <v>159</v>
      </c>
      <c r="T579" t="str">
        <f t="shared" ref="T579:T642" si="57">LEFT(S579,FIND("~",SUBSTITUTE(S579,"/","~",LEN(S579)-LEN(SUBSTITUTE(S579,"/",""))))-1)</f>
        <v>music</v>
      </c>
      <c r="U579" t="str">
        <f t="shared" ref="U579:U642" si="58">RIGHT(S579,LEN(S579)-FIND("/",S579))</f>
        <v>jazz</v>
      </c>
    </row>
    <row r="580" spans="1:21" x14ac:dyDescent="0.35">
      <c r="A580">
        <v>578</v>
      </c>
      <c r="B580" s="4" t="s">
        <v>1200</v>
      </c>
      <c r="C580" s="3" t="s">
        <v>1201</v>
      </c>
      <c r="D580" s="11">
        <v>96500</v>
      </c>
      <c r="E580" s="11">
        <v>16168</v>
      </c>
      <c r="F580" s="9">
        <f t="shared" si="54"/>
        <v>16.754404145077721</v>
      </c>
      <c r="G580" s="6" t="s">
        <v>14</v>
      </c>
      <c r="H580">
        <v>245</v>
      </c>
      <c r="I580" s="11">
        <f t="shared" ref="I580:I643" si="59">E580/H580</f>
        <v>65.991836734693877</v>
      </c>
      <c r="J580" t="s">
        <v>21</v>
      </c>
      <c r="K580" t="s">
        <v>22</v>
      </c>
      <c r="L580" s="19">
        <f t="shared" si="55"/>
        <v>40878.25</v>
      </c>
      <c r="M580" s="16">
        <f>(((N580/60)/60)/24)+DATE(1970,1,1)</f>
        <v>40878.25</v>
      </c>
      <c r="N580">
        <v>1322719200</v>
      </c>
      <c r="O580" s="19">
        <f t="shared" si="56"/>
        <v>40881.25</v>
      </c>
      <c r="P580">
        <v>1322978400</v>
      </c>
      <c r="Q580" t="b">
        <v>0</v>
      </c>
      <c r="R580" t="b">
        <v>0</v>
      </c>
      <c r="S580" t="s">
        <v>474</v>
      </c>
      <c r="T580" t="str">
        <f t="shared" si="57"/>
        <v>film &amp; video</v>
      </c>
      <c r="U580" t="str">
        <f t="shared" si="58"/>
        <v>science fiction</v>
      </c>
    </row>
    <row r="581" spans="1:21" x14ac:dyDescent="0.35">
      <c r="A581">
        <v>579</v>
      </c>
      <c r="B581" s="4" t="s">
        <v>1202</v>
      </c>
      <c r="C581" s="3" t="s">
        <v>1203</v>
      </c>
      <c r="D581" s="11">
        <v>6200</v>
      </c>
      <c r="E581" s="11">
        <v>6269</v>
      </c>
      <c r="F581" s="9">
        <f t="shared" si="54"/>
        <v>101.11290322580646</v>
      </c>
      <c r="G581" s="6" t="s">
        <v>20</v>
      </c>
      <c r="H581">
        <v>87</v>
      </c>
      <c r="I581" s="11">
        <f t="shared" si="59"/>
        <v>72.05747126436782</v>
      </c>
      <c r="J581" t="s">
        <v>21</v>
      </c>
      <c r="K581" t="s">
        <v>22</v>
      </c>
      <c r="L581" s="19">
        <f t="shared" si="55"/>
        <v>40762.208333333336</v>
      </c>
      <c r="M581" s="16">
        <f>(((N581/60)/60)/24)+DATE(1970,1,1)</f>
        <v>40762.208333333336</v>
      </c>
      <c r="N581">
        <v>1312693200</v>
      </c>
      <c r="O581" s="19">
        <f t="shared" si="56"/>
        <v>40774.208333333336</v>
      </c>
      <c r="P581">
        <v>1313730000</v>
      </c>
      <c r="Q581" t="b">
        <v>0</v>
      </c>
      <c r="R581" t="b">
        <v>0</v>
      </c>
      <c r="S581" t="s">
        <v>159</v>
      </c>
      <c r="T581" t="str">
        <f t="shared" si="57"/>
        <v>music</v>
      </c>
      <c r="U581" t="str">
        <f t="shared" si="58"/>
        <v>jazz</v>
      </c>
    </row>
    <row r="582" spans="1:21" x14ac:dyDescent="0.35">
      <c r="A582">
        <v>580</v>
      </c>
      <c r="B582" s="4" t="s">
        <v>556</v>
      </c>
      <c r="C582" s="3" t="s">
        <v>1204</v>
      </c>
      <c r="D582" s="11">
        <v>43800</v>
      </c>
      <c r="E582" s="11">
        <v>149578</v>
      </c>
      <c r="F582" s="9">
        <f t="shared" si="54"/>
        <v>341.5022831050228</v>
      </c>
      <c r="G582" s="6" t="s">
        <v>20</v>
      </c>
      <c r="H582">
        <v>3116</v>
      </c>
      <c r="I582" s="11">
        <f t="shared" si="59"/>
        <v>48.003209242618745</v>
      </c>
      <c r="J582" t="s">
        <v>21</v>
      </c>
      <c r="K582" t="s">
        <v>22</v>
      </c>
      <c r="L582" s="19">
        <f t="shared" si="55"/>
        <v>41696.25</v>
      </c>
      <c r="M582" s="16">
        <f>(((N582/60)/60)/24)+DATE(1970,1,1)</f>
        <v>41696.25</v>
      </c>
      <c r="N582">
        <v>1393394400</v>
      </c>
      <c r="O582" s="19">
        <f t="shared" si="56"/>
        <v>41704.25</v>
      </c>
      <c r="P582">
        <v>1394085600</v>
      </c>
      <c r="Q582" t="b">
        <v>0</v>
      </c>
      <c r="R582" t="b">
        <v>0</v>
      </c>
      <c r="S582" t="s">
        <v>33</v>
      </c>
      <c r="T582" t="str">
        <f t="shared" si="57"/>
        <v>theater</v>
      </c>
      <c r="U582" t="str">
        <f t="shared" si="58"/>
        <v>plays</v>
      </c>
    </row>
    <row r="583" spans="1:21" x14ac:dyDescent="0.35">
      <c r="A583">
        <v>581</v>
      </c>
      <c r="B583" s="4" t="s">
        <v>1205</v>
      </c>
      <c r="C583" s="3" t="s">
        <v>1206</v>
      </c>
      <c r="D583" s="11">
        <v>6000</v>
      </c>
      <c r="E583" s="11">
        <v>3841</v>
      </c>
      <c r="F583" s="9">
        <f t="shared" si="54"/>
        <v>64.016666666666666</v>
      </c>
      <c r="G583" s="6" t="s">
        <v>14</v>
      </c>
      <c r="H583">
        <v>71</v>
      </c>
      <c r="I583" s="11">
        <f t="shared" si="59"/>
        <v>54.098591549295776</v>
      </c>
      <c r="J583" t="s">
        <v>21</v>
      </c>
      <c r="K583" t="s">
        <v>22</v>
      </c>
      <c r="L583" s="19">
        <f t="shared" si="55"/>
        <v>40662.208333333336</v>
      </c>
      <c r="M583" s="16">
        <f>(((N583/60)/60)/24)+DATE(1970,1,1)</f>
        <v>40662.208333333336</v>
      </c>
      <c r="N583">
        <v>1304053200</v>
      </c>
      <c r="O583" s="19">
        <f t="shared" si="56"/>
        <v>40677.208333333336</v>
      </c>
      <c r="P583">
        <v>1305349200</v>
      </c>
      <c r="Q583" t="b">
        <v>0</v>
      </c>
      <c r="R583" t="b">
        <v>0</v>
      </c>
      <c r="S583" t="s">
        <v>28</v>
      </c>
      <c r="T583" t="str">
        <f t="shared" si="57"/>
        <v>technology</v>
      </c>
      <c r="U583" t="str">
        <f t="shared" si="58"/>
        <v>web</v>
      </c>
    </row>
    <row r="584" spans="1:21" x14ac:dyDescent="0.35">
      <c r="A584">
        <v>582</v>
      </c>
      <c r="B584" s="4" t="s">
        <v>1207</v>
      </c>
      <c r="C584" s="3" t="s">
        <v>1208</v>
      </c>
      <c r="D584" s="11">
        <v>8700</v>
      </c>
      <c r="E584" s="11">
        <v>4531</v>
      </c>
      <c r="F584" s="9">
        <f t="shared" si="54"/>
        <v>52.080459770114942</v>
      </c>
      <c r="G584" s="6" t="s">
        <v>14</v>
      </c>
      <c r="H584">
        <v>42</v>
      </c>
      <c r="I584" s="11">
        <f t="shared" si="59"/>
        <v>107.88095238095238</v>
      </c>
      <c r="J584" t="s">
        <v>21</v>
      </c>
      <c r="K584" t="s">
        <v>22</v>
      </c>
      <c r="L584" s="19">
        <f t="shared" si="55"/>
        <v>42165.208333333328</v>
      </c>
      <c r="M584" s="16">
        <f>(((N584/60)/60)/24)+DATE(1970,1,1)</f>
        <v>42165.208333333328</v>
      </c>
      <c r="N584">
        <v>1433912400</v>
      </c>
      <c r="O584" s="19">
        <f t="shared" si="56"/>
        <v>42170.208333333328</v>
      </c>
      <c r="P584">
        <v>1434344400</v>
      </c>
      <c r="Q584" t="b">
        <v>0</v>
      </c>
      <c r="R584" t="b">
        <v>1</v>
      </c>
      <c r="S584" t="s">
        <v>89</v>
      </c>
      <c r="T584" t="str">
        <f t="shared" si="57"/>
        <v>games</v>
      </c>
      <c r="U584" t="str">
        <f t="shared" si="58"/>
        <v>video games</v>
      </c>
    </row>
    <row r="585" spans="1:21" ht="31" x14ac:dyDescent="0.35">
      <c r="A585">
        <v>583</v>
      </c>
      <c r="B585" s="4" t="s">
        <v>1209</v>
      </c>
      <c r="C585" s="3" t="s">
        <v>1210</v>
      </c>
      <c r="D585" s="11">
        <v>18900</v>
      </c>
      <c r="E585" s="11">
        <v>60934</v>
      </c>
      <c r="F585" s="9">
        <f t="shared" si="54"/>
        <v>322.40211640211641</v>
      </c>
      <c r="G585" s="6" t="s">
        <v>20</v>
      </c>
      <c r="H585">
        <v>909</v>
      </c>
      <c r="I585" s="11">
        <f t="shared" si="59"/>
        <v>67.034103410341032</v>
      </c>
      <c r="J585" t="s">
        <v>21</v>
      </c>
      <c r="K585" t="s">
        <v>22</v>
      </c>
      <c r="L585" s="19">
        <f t="shared" si="55"/>
        <v>40959.25</v>
      </c>
      <c r="M585" s="16">
        <f>(((N585/60)/60)/24)+DATE(1970,1,1)</f>
        <v>40959.25</v>
      </c>
      <c r="N585">
        <v>1329717600</v>
      </c>
      <c r="O585" s="19">
        <f t="shared" si="56"/>
        <v>40976.25</v>
      </c>
      <c r="P585">
        <v>1331186400</v>
      </c>
      <c r="Q585" t="b">
        <v>0</v>
      </c>
      <c r="R585" t="b">
        <v>0</v>
      </c>
      <c r="S585" t="s">
        <v>42</v>
      </c>
      <c r="T585" t="str">
        <f t="shared" si="57"/>
        <v>film &amp; video</v>
      </c>
      <c r="U585" t="str">
        <f t="shared" si="58"/>
        <v>documentary</v>
      </c>
    </row>
    <row r="586" spans="1:21" x14ac:dyDescent="0.35">
      <c r="A586">
        <v>584</v>
      </c>
      <c r="B586" s="4" t="s">
        <v>45</v>
      </c>
      <c r="C586" s="3" t="s">
        <v>1211</v>
      </c>
      <c r="D586" s="11">
        <v>86400</v>
      </c>
      <c r="E586" s="11">
        <v>103255</v>
      </c>
      <c r="F586" s="9">
        <f t="shared" si="54"/>
        <v>119.50810185185186</v>
      </c>
      <c r="G586" s="6" t="s">
        <v>20</v>
      </c>
      <c r="H586">
        <v>1613</v>
      </c>
      <c r="I586" s="11">
        <f t="shared" si="59"/>
        <v>64.01425914445133</v>
      </c>
      <c r="J586" t="s">
        <v>21</v>
      </c>
      <c r="K586" t="s">
        <v>22</v>
      </c>
      <c r="L586" s="19">
        <f t="shared" si="55"/>
        <v>41024.208333333336</v>
      </c>
      <c r="M586" s="16">
        <f>(((N586/60)/60)/24)+DATE(1970,1,1)</f>
        <v>41024.208333333336</v>
      </c>
      <c r="N586">
        <v>1335330000</v>
      </c>
      <c r="O586" s="19">
        <f t="shared" si="56"/>
        <v>41038.208333333336</v>
      </c>
      <c r="P586">
        <v>1336539600</v>
      </c>
      <c r="Q586" t="b">
        <v>0</v>
      </c>
      <c r="R586" t="b">
        <v>0</v>
      </c>
      <c r="S586" t="s">
        <v>28</v>
      </c>
      <c r="T586" t="str">
        <f t="shared" si="57"/>
        <v>technology</v>
      </c>
      <c r="U586" t="str">
        <f t="shared" si="58"/>
        <v>web</v>
      </c>
    </row>
    <row r="587" spans="1:21" x14ac:dyDescent="0.35">
      <c r="A587">
        <v>585</v>
      </c>
      <c r="B587" s="4" t="s">
        <v>1212</v>
      </c>
      <c r="C587" s="3" t="s">
        <v>1213</v>
      </c>
      <c r="D587" s="11">
        <v>8900</v>
      </c>
      <c r="E587" s="11">
        <v>13065</v>
      </c>
      <c r="F587" s="9">
        <f t="shared" si="54"/>
        <v>146.79775280898878</v>
      </c>
      <c r="G587" s="6" t="s">
        <v>20</v>
      </c>
      <c r="H587">
        <v>136</v>
      </c>
      <c r="I587" s="11">
        <f t="shared" si="59"/>
        <v>96.066176470588232</v>
      </c>
      <c r="J587" t="s">
        <v>21</v>
      </c>
      <c r="K587" t="s">
        <v>22</v>
      </c>
      <c r="L587" s="19">
        <f t="shared" si="55"/>
        <v>40255.208333333336</v>
      </c>
      <c r="M587" s="16">
        <f>(((N587/60)/60)/24)+DATE(1970,1,1)</f>
        <v>40255.208333333336</v>
      </c>
      <c r="N587">
        <v>1268888400</v>
      </c>
      <c r="O587" s="19">
        <f t="shared" si="56"/>
        <v>40265.208333333336</v>
      </c>
      <c r="P587">
        <v>1269752400</v>
      </c>
      <c r="Q587" t="b">
        <v>0</v>
      </c>
      <c r="R587" t="b">
        <v>0</v>
      </c>
      <c r="S587" t="s">
        <v>206</v>
      </c>
      <c r="T587" t="str">
        <f t="shared" si="57"/>
        <v>publishing</v>
      </c>
      <c r="U587" t="str">
        <f t="shared" si="58"/>
        <v>translations</v>
      </c>
    </row>
    <row r="588" spans="1:21" x14ac:dyDescent="0.35">
      <c r="A588">
        <v>586</v>
      </c>
      <c r="B588" s="4" t="s">
        <v>1214</v>
      </c>
      <c r="C588" s="3" t="s">
        <v>1215</v>
      </c>
      <c r="D588" s="11">
        <v>700</v>
      </c>
      <c r="E588" s="11">
        <v>6654</v>
      </c>
      <c r="F588" s="9">
        <f t="shared" si="54"/>
        <v>950.57142857142856</v>
      </c>
      <c r="G588" s="6" t="s">
        <v>20</v>
      </c>
      <c r="H588">
        <v>130</v>
      </c>
      <c r="I588" s="11">
        <f t="shared" si="59"/>
        <v>51.184615384615384</v>
      </c>
      <c r="J588" t="s">
        <v>21</v>
      </c>
      <c r="K588" t="s">
        <v>22</v>
      </c>
      <c r="L588" s="19">
        <f t="shared" si="55"/>
        <v>40499.25</v>
      </c>
      <c r="M588" s="16">
        <f>(((N588/60)/60)/24)+DATE(1970,1,1)</f>
        <v>40499.25</v>
      </c>
      <c r="N588">
        <v>1289973600</v>
      </c>
      <c r="O588" s="19">
        <f t="shared" si="56"/>
        <v>40518.25</v>
      </c>
      <c r="P588">
        <v>1291615200</v>
      </c>
      <c r="Q588" t="b">
        <v>0</v>
      </c>
      <c r="R588" t="b">
        <v>0</v>
      </c>
      <c r="S588" t="s">
        <v>23</v>
      </c>
      <c r="T588" t="str">
        <f t="shared" si="57"/>
        <v>music</v>
      </c>
      <c r="U588" t="str">
        <f t="shared" si="58"/>
        <v>rock</v>
      </c>
    </row>
    <row r="589" spans="1:21" x14ac:dyDescent="0.35">
      <c r="A589">
        <v>587</v>
      </c>
      <c r="B589" s="4" t="s">
        <v>1216</v>
      </c>
      <c r="C589" s="3" t="s">
        <v>1217</v>
      </c>
      <c r="D589" s="11">
        <v>9400</v>
      </c>
      <c r="E589" s="11">
        <v>6852</v>
      </c>
      <c r="F589" s="9">
        <f t="shared" si="54"/>
        <v>72.893617021276597</v>
      </c>
      <c r="G589" s="6" t="s">
        <v>14</v>
      </c>
      <c r="H589">
        <v>156</v>
      </c>
      <c r="I589" s="11">
        <f t="shared" si="59"/>
        <v>43.92307692307692</v>
      </c>
      <c r="J589" t="s">
        <v>15</v>
      </c>
      <c r="K589" t="s">
        <v>16</v>
      </c>
      <c r="L589" s="19">
        <f t="shared" si="55"/>
        <v>43484.25</v>
      </c>
      <c r="M589" s="16">
        <f>(((N589/60)/60)/24)+DATE(1970,1,1)</f>
        <v>43484.25</v>
      </c>
      <c r="N589">
        <v>1547877600</v>
      </c>
      <c r="O589" s="19">
        <f t="shared" si="56"/>
        <v>43536.208333333328</v>
      </c>
      <c r="P589">
        <v>1552366800</v>
      </c>
      <c r="Q589" t="b">
        <v>0</v>
      </c>
      <c r="R589" t="b">
        <v>1</v>
      </c>
      <c r="S589" t="s">
        <v>17</v>
      </c>
      <c r="T589" t="str">
        <f t="shared" si="57"/>
        <v>food</v>
      </c>
      <c r="U589" t="str">
        <f t="shared" si="58"/>
        <v>food trucks</v>
      </c>
    </row>
    <row r="590" spans="1:21" x14ac:dyDescent="0.35">
      <c r="A590">
        <v>588</v>
      </c>
      <c r="B590" s="4" t="s">
        <v>1218</v>
      </c>
      <c r="C590" s="3" t="s">
        <v>1219</v>
      </c>
      <c r="D590" s="11">
        <v>157600</v>
      </c>
      <c r="E590" s="11">
        <v>124517</v>
      </c>
      <c r="F590" s="9">
        <f t="shared" si="54"/>
        <v>79.008248730964468</v>
      </c>
      <c r="G590" s="6" t="s">
        <v>14</v>
      </c>
      <c r="H590">
        <v>1368</v>
      </c>
      <c r="I590" s="11">
        <f t="shared" si="59"/>
        <v>91.021198830409361</v>
      </c>
      <c r="J590" t="s">
        <v>40</v>
      </c>
      <c r="K590" t="s">
        <v>41</v>
      </c>
      <c r="L590" s="19">
        <f t="shared" si="55"/>
        <v>40262.208333333336</v>
      </c>
      <c r="M590" s="16">
        <f>(((N590/60)/60)/24)+DATE(1970,1,1)</f>
        <v>40262.208333333336</v>
      </c>
      <c r="N590">
        <v>1269493200</v>
      </c>
      <c r="O590" s="19">
        <f t="shared" si="56"/>
        <v>40293.208333333336</v>
      </c>
      <c r="P590">
        <v>1272171600</v>
      </c>
      <c r="Q590" t="b">
        <v>0</v>
      </c>
      <c r="R590" t="b">
        <v>0</v>
      </c>
      <c r="S590" t="s">
        <v>33</v>
      </c>
      <c r="T590" t="str">
        <f t="shared" si="57"/>
        <v>theater</v>
      </c>
      <c r="U590" t="str">
        <f t="shared" si="58"/>
        <v>plays</v>
      </c>
    </row>
    <row r="591" spans="1:21" x14ac:dyDescent="0.35">
      <c r="A591">
        <v>589</v>
      </c>
      <c r="B591" s="4" t="s">
        <v>1220</v>
      </c>
      <c r="C591" s="3" t="s">
        <v>1221</v>
      </c>
      <c r="D591" s="11">
        <v>7900</v>
      </c>
      <c r="E591" s="11">
        <v>5113</v>
      </c>
      <c r="F591" s="9">
        <f t="shared" si="54"/>
        <v>64.721518987341781</v>
      </c>
      <c r="G591" s="6" t="s">
        <v>14</v>
      </c>
      <c r="H591">
        <v>102</v>
      </c>
      <c r="I591" s="11">
        <f t="shared" si="59"/>
        <v>50.127450980392155</v>
      </c>
      <c r="J591" t="s">
        <v>21</v>
      </c>
      <c r="K591" t="s">
        <v>22</v>
      </c>
      <c r="L591" s="19">
        <f t="shared" si="55"/>
        <v>42190.208333333328</v>
      </c>
      <c r="M591" s="16">
        <f>(((N591/60)/60)/24)+DATE(1970,1,1)</f>
        <v>42190.208333333328</v>
      </c>
      <c r="N591">
        <v>1436072400</v>
      </c>
      <c r="O591" s="19">
        <f t="shared" si="56"/>
        <v>42197.208333333328</v>
      </c>
      <c r="P591">
        <v>1436677200</v>
      </c>
      <c r="Q591" t="b">
        <v>0</v>
      </c>
      <c r="R591" t="b">
        <v>0</v>
      </c>
      <c r="S591" t="s">
        <v>42</v>
      </c>
      <c r="T591" t="str">
        <f t="shared" si="57"/>
        <v>film &amp; video</v>
      </c>
      <c r="U591" t="str">
        <f t="shared" si="58"/>
        <v>documentary</v>
      </c>
    </row>
    <row r="592" spans="1:21" ht="31" x14ac:dyDescent="0.35">
      <c r="A592">
        <v>590</v>
      </c>
      <c r="B592" s="4" t="s">
        <v>1222</v>
      </c>
      <c r="C592" s="3" t="s">
        <v>1223</v>
      </c>
      <c r="D592" s="11">
        <v>7100</v>
      </c>
      <c r="E592" s="11">
        <v>5824</v>
      </c>
      <c r="F592" s="9">
        <f t="shared" si="54"/>
        <v>82.028169014084511</v>
      </c>
      <c r="G592" s="6" t="s">
        <v>14</v>
      </c>
      <c r="H592">
        <v>86</v>
      </c>
      <c r="I592" s="11">
        <f t="shared" si="59"/>
        <v>67.720930232558146</v>
      </c>
      <c r="J592" t="s">
        <v>26</v>
      </c>
      <c r="K592" t="s">
        <v>27</v>
      </c>
      <c r="L592" s="19">
        <f t="shared" si="55"/>
        <v>41994.25</v>
      </c>
      <c r="M592" s="16">
        <f>(((N592/60)/60)/24)+DATE(1970,1,1)</f>
        <v>41994.25</v>
      </c>
      <c r="N592">
        <v>1419141600</v>
      </c>
      <c r="O592" s="19">
        <f t="shared" si="56"/>
        <v>42005.25</v>
      </c>
      <c r="P592">
        <v>1420092000</v>
      </c>
      <c r="Q592" t="b">
        <v>0</v>
      </c>
      <c r="R592" t="b">
        <v>0</v>
      </c>
      <c r="S592" t="s">
        <v>133</v>
      </c>
      <c r="T592" t="str">
        <f t="shared" si="57"/>
        <v>publishing</v>
      </c>
      <c r="U592" t="str">
        <f t="shared" si="58"/>
        <v>radio &amp; podcasts</v>
      </c>
    </row>
    <row r="593" spans="1:21" x14ac:dyDescent="0.35">
      <c r="A593">
        <v>591</v>
      </c>
      <c r="B593" s="4" t="s">
        <v>1224</v>
      </c>
      <c r="C593" s="3" t="s">
        <v>1225</v>
      </c>
      <c r="D593" s="11">
        <v>600</v>
      </c>
      <c r="E593" s="11">
        <v>6226</v>
      </c>
      <c r="F593" s="9">
        <f t="shared" si="54"/>
        <v>1037.6666666666667</v>
      </c>
      <c r="G593" s="6" t="s">
        <v>20</v>
      </c>
      <c r="H593">
        <v>102</v>
      </c>
      <c r="I593" s="11">
        <f t="shared" si="59"/>
        <v>61.03921568627451</v>
      </c>
      <c r="J593" t="s">
        <v>21</v>
      </c>
      <c r="K593" t="s">
        <v>22</v>
      </c>
      <c r="L593" s="19">
        <f t="shared" si="55"/>
        <v>40373.208333333336</v>
      </c>
      <c r="M593" s="16">
        <f>(((N593/60)/60)/24)+DATE(1970,1,1)</f>
        <v>40373.208333333336</v>
      </c>
      <c r="N593">
        <v>1279083600</v>
      </c>
      <c r="O593" s="19">
        <f t="shared" si="56"/>
        <v>40383.208333333336</v>
      </c>
      <c r="P593">
        <v>1279947600</v>
      </c>
      <c r="Q593" t="b">
        <v>0</v>
      </c>
      <c r="R593" t="b">
        <v>0</v>
      </c>
      <c r="S593" t="s">
        <v>89</v>
      </c>
      <c r="T593" t="str">
        <f t="shared" si="57"/>
        <v>games</v>
      </c>
      <c r="U593" t="str">
        <f t="shared" si="58"/>
        <v>video games</v>
      </c>
    </row>
    <row r="594" spans="1:21" ht="31" x14ac:dyDescent="0.35">
      <c r="A594">
        <v>592</v>
      </c>
      <c r="B594" s="4" t="s">
        <v>1226</v>
      </c>
      <c r="C594" s="3" t="s">
        <v>1227</v>
      </c>
      <c r="D594" s="11">
        <v>156800</v>
      </c>
      <c r="E594" s="11">
        <v>20243</v>
      </c>
      <c r="F594" s="9">
        <f t="shared" si="54"/>
        <v>12.910076530612244</v>
      </c>
      <c r="G594" s="6" t="s">
        <v>14</v>
      </c>
      <c r="H594">
        <v>253</v>
      </c>
      <c r="I594" s="11">
        <f t="shared" si="59"/>
        <v>80.011857707509876</v>
      </c>
      <c r="J594" t="s">
        <v>21</v>
      </c>
      <c r="K594" t="s">
        <v>22</v>
      </c>
      <c r="L594" s="19">
        <f t="shared" si="55"/>
        <v>41789.208333333336</v>
      </c>
      <c r="M594" s="16">
        <f>(((N594/60)/60)/24)+DATE(1970,1,1)</f>
        <v>41789.208333333336</v>
      </c>
      <c r="N594">
        <v>1401426000</v>
      </c>
      <c r="O594" s="19">
        <f t="shared" si="56"/>
        <v>41798.208333333336</v>
      </c>
      <c r="P594">
        <v>1402203600</v>
      </c>
      <c r="Q594" t="b">
        <v>0</v>
      </c>
      <c r="R594" t="b">
        <v>0</v>
      </c>
      <c r="S594" t="s">
        <v>33</v>
      </c>
      <c r="T594" t="str">
        <f t="shared" si="57"/>
        <v>theater</v>
      </c>
      <c r="U594" t="str">
        <f t="shared" si="58"/>
        <v>plays</v>
      </c>
    </row>
    <row r="595" spans="1:21" x14ac:dyDescent="0.35">
      <c r="A595">
        <v>593</v>
      </c>
      <c r="B595" s="4" t="s">
        <v>1228</v>
      </c>
      <c r="C595" s="3" t="s">
        <v>1229</v>
      </c>
      <c r="D595" s="11">
        <v>121600</v>
      </c>
      <c r="E595" s="11">
        <v>188288</v>
      </c>
      <c r="F595" s="9">
        <f t="shared" si="54"/>
        <v>154.84210526315789</v>
      </c>
      <c r="G595" s="6" t="s">
        <v>20</v>
      </c>
      <c r="H595">
        <v>4006</v>
      </c>
      <c r="I595" s="11">
        <f t="shared" si="59"/>
        <v>47.001497753369947</v>
      </c>
      <c r="J595" t="s">
        <v>21</v>
      </c>
      <c r="K595" t="s">
        <v>22</v>
      </c>
      <c r="L595" s="19">
        <f t="shared" si="55"/>
        <v>41724.208333333336</v>
      </c>
      <c r="M595" s="16">
        <f>(((N595/60)/60)/24)+DATE(1970,1,1)</f>
        <v>41724.208333333336</v>
      </c>
      <c r="N595">
        <v>1395810000</v>
      </c>
      <c r="O595" s="19">
        <f t="shared" si="56"/>
        <v>41737.208333333336</v>
      </c>
      <c r="P595">
        <v>1396933200</v>
      </c>
      <c r="Q595" t="b">
        <v>0</v>
      </c>
      <c r="R595" t="b">
        <v>0</v>
      </c>
      <c r="S595" t="s">
        <v>71</v>
      </c>
      <c r="T595" t="str">
        <f t="shared" si="57"/>
        <v>film &amp; video</v>
      </c>
      <c r="U595" t="str">
        <f t="shared" si="58"/>
        <v>animation</v>
      </c>
    </row>
    <row r="596" spans="1:21" ht="31" x14ac:dyDescent="0.35">
      <c r="A596">
        <v>594</v>
      </c>
      <c r="B596" s="4" t="s">
        <v>1230</v>
      </c>
      <c r="C596" s="3" t="s">
        <v>1231</v>
      </c>
      <c r="D596" s="11">
        <v>157300</v>
      </c>
      <c r="E596" s="11">
        <v>11167</v>
      </c>
      <c r="F596" s="9">
        <f t="shared" si="54"/>
        <v>7.0991735537190088</v>
      </c>
      <c r="G596" s="6" t="s">
        <v>14</v>
      </c>
      <c r="H596">
        <v>157</v>
      </c>
      <c r="I596" s="11">
        <f t="shared" si="59"/>
        <v>71.127388535031841</v>
      </c>
      <c r="J596" t="s">
        <v>21</v>
      </c>
      <c r="K596" t="s">
        <v>22</v>
      </c>
      <c r="L596" s="19">
        <f t="shared" si="55"/>
        <v>42548.208333333328</v>
      </c>
      <c r="M596" s="16">
        <f>(((N596/60)/60)/24)+DATE(1970,1,1)</f>
        <v>42548.208333333328</v>
      </c>
      <c r="N596">
        <v>1467003600</v>
      </c>
      <c r="O596" s="19">
        <f t="shared" si="56"/>
        <v>42551.208333333328</v>
      </c>
      <c r="P596">
        <v>1467262800</v>
      </c>
      <c r="Q596" t="b">
        <v>0</v>
      </c>
      <c r="R596" t="b">
        <v>1</v>
      </c>
      <c r="S596" t="s">
        <v>33</v>
      </c>
      <c r="T596" t="str">
        <f t="shared" si="57"/>
        <v>theater</v>
      </c>
      <c r="U596" t="str">
        <f t="shared" si="58"/>
        <v>plays</v>
      </c>
    </row>
    <row r="597" spans="1:21" ht="31" x14ac:dyDescent="0.35">
      <c r="A597">
        <v>595</v>
      </c>
      <c r="B597" s="4" t="s">
        <v>1232</v>
      </c>
      <c r="C597" s="3" t="s">
        <v>1233</v>
      </c>
      <c r="D597" s="11">
        <v>70300</v>
      </c>
      <c r="E597" s="11">
        <v>146595</v>
      </c>
      <c r="F597" s="9">
        <f t="shared" si="54"/>
        <v>208.52773826458036</v>
      </c>
      <c r="G597" s="6" t="s">
        <v>20</v>
      </c>
      <c r="H597">
        <v>1629</v>
      </c>
      <c r="I597" s="11">
        <f t="shared" si="59"/>
        <v>89.99079189686924</v>
      </c>
      <c r="J597" t="s">
        <v>21</v>
      </c>
      <c r="K597" t="s">
        <v>22</v>
      </c>
      <c r="L597" s="19">
        <f t="shared" si="55"/>
        <v>40253.208333333336</v>
      </c>
      <c r="M597" s="16">
        <f>(((N597/60)/60)/24)+DATE(1970,1,1)</f>
        <v>40253.208333333336</v>
      </c>
      <c r="N597">
        <v>1268715600</v>
      </c>
      <c r="O597" s="19">
        <f t="shared" si="56"/>
        <v>40274.208333333336</v>
      </c>
      <c r="P597">
        <v>1270530000</v>
      </c>
      <c r="Q597" t="b">
        <v>0</v>
      </c>
      <c r="R597" t="b">
        <v>1</v>
      </c>
      <c r="S597" t="s">
        <v>33</v>
      </c>
      <c r="T597" t="str">
        <f t="shared" si="57"/>
        <v>theater</v>
      </c>
      <c r="U597" t="str">
        <f t="shared" si="58"/>
        <v>plays</v>
      </c>
    </row>
    <row r="598" spans="1:21" x14ac:dyDescent="0.35">
      <c r="A598">
        <v>596</v>
      </c>
      <c r="B598" s="4" t="s">
        <v>1234</v>
      </c>
      <c r="C598" s="3" t="s">
        <v>1235</v>
      </c>
      <c r="D598" s="11">
        <v>7900</v>
      </c>
      <c r="E598" s="11">
        <v>7875</v>
      </c>
      <c r="F598" s="9">
        <f t="shared" si="54"/>
        <v>99.683544303797461</v>
      </c>
      <c r="G598" s="6" t="s">
        <v>14</v>
      </c>
      <c r="H598">
        <v>183</v>
      </c>
      <c r="I598" s="11">
        <f t="shared" si="59"/>
        <v>43.032786885245905</v>
      </c>
      <c r="J598" t="s">
        <v>21</v>
      </c>
      <c r="K598" t="s">
        <v>22</v>
      </c>
      <c r="L598" s="19">
        <f t="shared" si="55"/>
        <v>42434.25</v>
      </c>
      <c r="M598" s="16">
        <f>(((N598/60)/60)/24)+DATE(1970,1,1)</f>
        <v>42434.25</v>
      </c>
      <c r="N598">
        <v>1457157600</v>
      </c>
      <c r="O598" s="19">
        <f t="shared" si="56"/>
        <v>42441.25</v>
      </c>
      <c r="P598">
        <v>1457762400</v>
      </c>
      <c r="Q598" t="b">
        <v>0</v>
      </c>
      <c r="R598" t="b">
        <v>1</v>
      </c>
      <c r="S598" t="s">
        <v>53</v>
      </c>
      <c r="T598" t="str">
        <f t="shared" si="57"/>
        <v>film &amp; video</v>
      </c>
      <c r="U598" t="str">
        <f t="shared" si="58"/>
        <v>drama</v>
      </c>
    </row>
    <row r="599" spans="1:21" x14ac:dyDescent="0.35">
      <c r="A599">
        <v>597</v>
      </c>
      <c r="B599" s="4" t="s">
        <v>1236</v>
      </c>
      <c r="C599" s="3" t="s">
        <v>1237</v>
      </c>
      <c r="D599" s="11">
        <v>73800</v>
      </c>
      <c r="E599" s="11">
        <v>148779</v>
      </c>
      <c r="F599" s="9">
        <f t="shared" si="54"/>
        <v>201.59756097560978</v>
      </c>
      <c r="G599" s="6" t="s">
        <v>20</v>
      </c>
      <c r="H599">
        <v>2188</v>
      </c>
      <c r="I599" s="11">
        <f t="shared" si="59"/>
        <v>67.997714808043881</v>
      </c>
      <c r="J599" t="s">
        <v>21</v>
      </c>
      <c r="K599" t="s">
        <v>22</v>
      </c>
      <c r="L599" s="19">
        <f t="shared" si="55"/>
        <v>43786.25</v>
      </c>
      <c r="M599" s="16">
        <f>(((N599/60)/60)/24)+DATE(1970,1,1)</f>
        <v>43786.25</v>
      </c>
      <c r="N599">
        <v>1573970400</v>
      </c>
      <c r="O599" s="19">
        <f t="shared" si="56"/>
        <v>43804.25</v>
      </c>
      <c r="P599">
        <v>1575525600</v>
      </c>
      <c r="Q599" t="b">
        <v>0</v>
      </c>
      <c r="R599" t="b">
        <v>0</v>
      </c>
      <c r="S599" t="s">
        <v>33</v>
      </c>
      <c r="T599" t="str">
        <f t="shared" si="57"/>
        <v>theater</v>
      </c>
      <c r="U599" t="str">
        <f t="shared" si="58"/>
        <v>plays</v>
      </c>
    </row>
    <row r="600" spans="1:21" x14ac:dyDescent="0.35">
      <c r="A600">
        <v>598</v>
      </c>
      <c r="B600" s="4" t="s">
        <v>1238</v>
      </c>
      <c r="C600" s="3" t="s">
        <v>1239</v>
      </c>
      <c r="D600" s="11">
        <v>108500</v>
      </c>
      <c r="E600" s="11">
        <v>175868</v>
      </c>
      <c r="F600" s="9">
        <f t="shared" si="54"/>
        <v>162.09032258064516</v>
      </c>
      <c r="G600" s="6" t="s">
        <v>20</v>
      </c>
      <c r="H600">
        <v>2409</v>
      </c>
      <c r="I600" s="11">
        <f t="shared" si="59"/>
        <v>73.004566210045667</v>
      </c>
      <c r="J600" t="s">
        <v>107</v>
      </c>
      <c r="K600" t="s">
        <v>108</v>
      </c>
      <c r="L600" s="19">
        <f t="shared" si="55"/>
        <v>40344.208333333336</v>
      </c>
      <c r="M600" s="16">
        <f>(((N600/60)/60)/24)+DATE(1970,1,1)</f>
        <v>40344.208333333336</v>
      </c>
      <c r="N600">
        <v>1276578000</v>
      </c>
      <c r="O600" s="19">
        <f t="shared" si="56"/>
        <v>40373.208333333336</v>
      </c>
      <c r="P600">
        <v>1279083600</v>
      </c>
      <c r="Q600" t="b">
        <v>0</v>
      </c>
      <c r="R600" t="b">
        <v>0</v>
      </c>
      <c r="S600" t="s">
        <v>23</v>
      </c>
      <c r="T600" t="str">
        <f t="shared" si="57"/>
        <v>music</v>
      </c>
      <c r="U600" t="str">
        <f t="shared" si="58"/>
        <v>rock</v>
      </c>
    </row>
    <row r="601" spans="1:21" ht="31" x14ac:dyDescent="0.35">
      <c r="A601">
        <v>599</v>
      </c>
      <c r="B601" s="4" t="s">
        <v>1240</v>
      </c>
      <c r="C601" s="3" t="s">
        <v>1241</v>
      </c>
      <c r="D601" s="11">
        <v>140300</v>
      </c>
      <c r="E601" s="11">
        <v>5112</v>
      </c>
      <c r="F601" s="9">
        <f t="shared" si="54"/>
        <v>3.6436208125445471</v>
      </c>
      <c r="G601" s="6" t="s">
        <v>14</v>
      </c>
      <c r="H601">
        <v>82</v>
      </c>
      <c r="I601" s="11">
        <f t="shared" si="59"/>
        <v>62.341463414634148</v>
      </c>
      <c r="J601" t="s">
        <v>36</v>
      </c>
      <c r="K601" t="s">
        <v>37</v>
      </c>
      <c r="L601" s="19">
        <f t="shared" si="55"/>
        <v>42047.25</v>
      </c>
      <c r="M601" s="16">
        <f>(((N601/60)/60)/24)+DATE(1970,1,1)</f>
        <v>42047.25</v>
      </c>
      <c r="N601">
        <v>1423720800</v>
      </c>
      <c r="O601" s="19">
        <f t="shared" si="56"/>
        <v>42055.25</v>
      </c>
      <c r="P601">
        <v>1424412000</v>
      </c>
      <c r="Q601" t="b">
        <v>0</v>
      </c>
      <c r="R601" t="b">
        <v>0</v>
      </c>
      <c r="S601" t="s">
        <v>42</v>
      </c>
      <c r="T601" t="str">
        <f t="shared" si="57"/>
        <v>film &amp; video</v>
      </c>
      <c r="U601" t="str">
        <f t="shared" si="58"/>
        <v>documentary</v>
      </c>
    </row>
    <row r="602" spans="1:21" x14ac:dyDescent="0.35">
      <c r="A602">
        <v>600</v>
      </c>
      <c r="B602" s="4" t="s">
        <v>1242</v>
      </c>
      <c r="C602" s="3" t="s">
        <v>1243</v>
      </c>
      <c r="D602" s="11">
        <v>100</v>
      </c>
      <c r="E602" s="11">
        <v>5</v>
      </c>
      <c r="F602" s="9">
        <f t="shared" si="54"/>
        <v>5</v>
      </c>
      <c r="G602" s="6" t="s">
        <v>14</v>
      </c>
      <c r="H602">
        <v>1</v>
      </c>
      <c r="I602" s="11">
        <f t="shared" si="59"/>
        <v>5</v>
      </c>
      <c r="J602" t="s">
        <v>40</v>
      </c>
      <c r="K602" t="s">
        <v>41</v>
      </c>
      <c r="L602" s="19">
        <f t="shared" si="55"/>
        <v>41485.208333333336</v>
      </c>
      <c r="M602" s="16">
        <f>(((N602/60)/60)/24)+DATE(1970,1,1)</f>
        <v>41485.208333333336</v>
      </c>
      <c r="N602">
        <v>1375160400</v>
      </c>
      <c r="O602" s="19">
        <f t="shared" si="56"/>
        <v>41497.208333333336</v>
      </c>
      <c r="P602">
        <v>1376197200</v>
      </c>
      <c r="Q602" t="b">
        <v>0</v>
      </c>
      <c r="R602" t="b">
        <v>0</v>
      </c>
      <c r="S602" t="s">
        <v>17</v>
      </c>
      <c r="T602" t="str">
        <f t="shared" si="57"/>
        <v>food</v>
      </c>
      <c r="U602" t="str">
        <f t="shared" si="58"/>
        <v>food trucks</v>
      </c>
    </row>
    <row r="603" spans="1:21" x14ac:dyDescent="0.35">
      <c r="A603">
        <v>601</v>
      </c>
      <c r="B603" s="4" t="s">
        <v>1244</v>
      </c>
      <c r="C603" s="3" t="s">
        <v>1245</v>
      </c>
      <c r="D603" s="11">
        <v>6300</v>
      </c>
      <c r="E603" s="11">
        <v>13018</v>
      </c>
      <c r="F603" s="9">
        <f t="shared" si="54"/>
        <v>206.63492063492063</v>
      </c>
      <c r="G603" s="6" t="s">
        <v>20</v>
      </c>
      <c r="H603">
        <v>194</v>
      </c>
      <c r="I603" s="11">
        <f t="shared" si="59"/>
        <v>67.103092783505161</v>
      </c>
      <c r="J603" t="s">
        <v>21</v>
      </c>
      <c r="K603" t="s">
        <v>22</v>
      </c>
      <c r="L603" s="19">
        <f t="shared" si="55"/>
        <v>41789.208333333336</v>
      </c>
      <c r="M603" s="16">
        <f>(((N603/60)/60)/24)+DATE(1970,1,1)</f>
        <v>41789.208333333336</v>
      </c>
      <c r="N603">
        <v>1401426000</v>
      </c>
      <c r="O603" s="19">
        <f t="shared" si="56"/>
        <v>41806.208333333336</v>
      </c>
      <c r="P603">
        <v>1402894800</v>
      </c>
      <c r="Q603" t="b">
        <v>1</v>
      </c>
      <c r="R603" t="b">
        <v>0</v>
      </c>
      <c r="S603" t="s">
        <v>65</v>
      </c>
      <c r="T603" t="str">
        <f t="shared" si="57"/>
        <v>technology</v>
      </c>
      <c r="U603" t="str">
        <f t="shared" si="58"/>
        <v>wearables</v>
      </c>
    </row>
    <row r="604" spans="1:21" ht="31" x14ac:dyDescent="0.35">
      <c r="A604">
        <v>602</v>
      </c>
      <c r="B604" s="4" t="s">
        <v>1246</v>
      </c>
      <c r="C604" s="3" t="s">
        <v>1247</v>
      </c>
      <c r="D604" s="11">
        <v>71100</v>
      </c>
      <c r="E604" s="11">
        <v>91176</v>
      </c>
      <c r="F604" s="9">
        <f t="shared" si="54"/>
        <v>128.23628691983123</v>
      </c>
      <c r="G604" s="6" t="s">
        <v>20</v>
      </c>
      <c r="H604">
        <v>1140</v>
      </c>
      <c r="I604" s="11">
        <f t="shared" si="59"/>
        <v>79.978947368421046</v>
      </c>
      <c r="J604" t="s">
        <v>21</v>
      </c>
      <c r="K604" t="s">
        <v>22</v>
      </c>
      <c r="L604" s="19">
        <f t="shared" si="55"/>
        <v>42160.208333333328</v>
      </c>
      <c r="M604" s="16">
        <f>(((N604/60)/60)/24)+DATE(1970,1,1)</f>
        <v>42160.208333333328</v>
      </c>
      <c r="N604">
        <v>1433480400</v>
      </c>
      <c r="O604" s="19">
        <f t="shared" si="56"/>
        <v>42171.208333333328</v>
      </c>
      <c r="P604">
        <v>1434430800</v>
      </c>
      <c r="Q604" t="b">
        <v>0</v>
      </c>
      <c r="R604" t="b">
        <v>0</v>
      </c>
      <c r="S604" t="s">
        <v>33</v>
      </c>
      <c r="T604" t="str">
        <f t="shared" si="57"/>
        <v>theater</v>
      </c>
      <c r="U604" t="str">
        <f t="shared" si="58"/>
        <v>plays</v>
      </c>
    </row>
    <row r="605" spans="1:21" x14ac:dyDescent="0.35">
      <c r="A605">
        <v>603</v>
      </c>
      <c r="B605" s="4" t="s">
        <v>1248</v>
      </c>
      <c r="C605" s="3" t="s">
        <v>1249</v>
      </c>
      <c r="D605" s="11">
        <v>5300</v>
      </c>
      <c r="E605" s="11">
        <v>6342</v>
      </c>
      <c r="F605" s="9">
        <f t="shared" si="54"/>
        <v>119.66037735849055</v>
      </c>
      <c r="G605" s="6" t="s">
        <v>20</v>
      </c>
      <c r="H605">
        <v>102</v>
      </c>
      <c r="I605" s="11">
        <f t="shared" si="59"/>
        <v>62.176470588235297</v>
      </c>
      <c r="J605" t="s">
        <v>21</v>
      </c>
      <c r="K605" t="s">
        <v>22</v>
      </c>
      <c r="L605" s="19">
        <f t="shared" si="55"/>
        <v>43573.208333333328</v>
      </c>
      <c r="M605" s="16">
        <f>(((N605/60)/60)/24)+DATE(1970,1,1)</f>
        <v>43573.208333333328</v>
      </c>
      <c r="N605">
        <v>1555563600</v>
      </c>
      <c r="O605" s="19">
        <f t="shared" si="56"/>
        <v>43600.208333333328</v>
      </c>
      <c r="P605">
        <v>1557896400</v>
      </c>
      <c r="Q605" t="b">
        <v>0</v>
      </c>
      <c r="R605" t="b">
        <v>0</v>
      </c>
      <c r="S605" t="s">
        <v>33</v>
      </c>
      <c r="T605" t="str">
        <f t="shared" si="57"/>
        <v>theater</v>
      </c>
      <c r="U605" t="str">
        <f t="shared" si="58"/>
        <v>plays</v>
      </c>
    </row>
    <row r="606" spans="1:21" x14ac:dyDescent="0.35">
      <c r="A606">
        <v>604</v>
      </c>
      <c r="B606" s="4" t="s">
        <v>1250</v>
      </c>
      <c r="C606" s="3" t="s">
        <v>1251</v>
      </c>
      <c r="D606" s="11">
        <v>88700</v>
      </c>
      <c r="E606" s="11">
        <v>151438</v>
      </c>
      <c r="F606" s="9">
        <f t="shared" si="54"/>
        <v>170.73055242390078</v>
      </c>
      <c r="G606" s="6" t="s">
        <v>20</v>
      </c>
      <c r="H606">
        <v>2857</v>
      </c>
      <c r="I606" s="11">
        <f t="shared" si="59"/>
        <v>53.005950297514879</v>
      </c>
      <c r="J606" t="s">
        <v>21</v>
      </c>
      <c r="K606" t="s">
        <v>22</v>
      </c>
      <c r="L606" s="19">
        <f t="shared" si="55"/>
        <v>40565.25</v>
      </c>
      <c r="M606" s="16">
        <f>(((N606/60)/60)/24)+DATE(1970,1,1)</f>
        <v>40565.25</v>
      </c>
      <c r="N606">
        <v>1295676000</v>
      </c>
      <c r="O606" s="19">
        <f t="shared" si="56"/>
        <v>40586.25</v>
      </c>
      <c r="P606">
        <v>1297490400</v>
      </c>
      <c r="Q606" t="b">
        <v>0</v>
      </c>
      <c r="R606" t="b">
        <v>0</v>
      </c>
      <c r="S606" t="s">
        <v>33</v>
      </c>
      <c r="T606" t="str">
        <f t="shared" si="57"/>
        <v>theater</v>
      </c>
      <c r="U606" t="str">
        <f t="shared" si="58"/>
        <v>plays</v>
      </c>
    </row>
    <row r="607" spans="1:21" x14ac:dyDescent="0.35">
      <c r="A607">
        <v>605</v>
      </c>
      <c r="B607" s="4" t="s">
        <v>1252</v>
      </c>
      <c r="C607" s="3" t="s">
        <v>1253</v>
      </c>
      <c r="D607" s="11">
        <v>3300</v>
      </c>
      <c r="E607" s="11">
        <v>6178</v>
      </c>
      <c r="F607" s="9">
        <f t="shared" si="54"/>
        <v>187.21212121212122</v>
      </c>
      <c r="G607" s="6" t="s">
        <v>20</v>
      </c>
      <c r="H607">
        <v>107</v>
      </c>
      <c r="I607" s="11">
        <f t="shared" si="59"/>
        <v>57.738317757009348</v>
      </c>
      <c r="J607" t="s">
        <v>21</v>
      </c>
      <c r="K607" t="s">
        <v>22</v>
      </c>
      <c r="L607" s="19">
        <f t="shared" si="55"/>
        <v>42280.208333333328</v>
      </c>
      <c r="M607" s="16">
        <f>(((N607/60)/60)/24)+DATE(1970,1,1)</f>
        <v>42280.208333333328</v>
      </c>
      <c r="N607">
        <v>1443848400</v>
      </c>
      <c r="O607" s="19">
        <f t="shared" si="56"/>
        <v>42321.25</v>
      </c>
      <c r="P607">
        <v>1447394400</v>
      </c>
      <c r="Q607" t="b">
        <v>0</v>
      </c>
      <c r="R607" t="b">
        <v>0</v>
      </c>
      <c r="S607" t="s">
        <v>68</v>
      </c>
      <c r="T607" t="str">
        <f t="shared" si="57"/>
        <v>publishing</v>
      </c>
      <c r="U607" t="str">
        <f t="shared" si="58"/>
        <v>nonfiction</v>
      </c>
    </row>
    <row r="608" spans="1:21" x14ac:dyDescent="0.35">
      <c r="A608">
        <v>606</v>
      </c>
      <c r="B608" s="4" t="s">
        <v>1254</v>
      </c>
      <c r="C608" s="3" t="s">
        <v>1255</v>
      </c>
      <c r="D608" s="11">
        <v>3400</v>
      </c>
      <c r="E608" s="11">
        <v>6405</v>
      </c>
      <c r="F608" s="9">
        <f t="shared" si="54"/>
        <v>188.38235294117646</v>
      </c>
      <c r="G608" s="6" t="s">
        <v>20</v>
      </c>
      <c r="H608">
        <v>160</v>
      </c>
      <c r="I608" s="11">
        <f t="shared" si="59"/>
        <v>40.03125</v>
      </c>
      <c r="J608" t="s">
        <v>40</v>
      </c>
      <c r="K608" t="s">
        <v>41</v>
      </c>
      <c r="L608" s="19">
        <f t="shared" si="55"/>
        <v>42436.25</v>
      </c>
      <c r="M608" s="16">
        <f>(((N608/60)/60)/24)+DATE(1970,1,1)</f>
        <v>42436.25</v>
      </c>
      <c r="N608">
        <v>1457330400</v>
      </c>
      <c r="O608" s="19">
        <f t="shared" si="56"/>
        <v>42447.208333333328</v>
      </c>
      <c r="P608">
        <v>1458277200</v>
      </c>
      <c r="Q608" t="b">
        <v>0</v>
      </c>
      <c r="R608" t="b">
        <v>0</v>
      </c>
      <c r="S608" t="s">
        <v>23</v>
      </c>
      <c r="T608" t="str">
        <f t="shared" si="57"/>
        <v>music</v>
      </c>
      <c r="U608" t="str">
        <f t="shared" si="58"/>
        <v>rock</v>
      </c>
    </row>
    <row r="609" spans="1:21" x14ac:dyDescent="0.35">
      <c r="A609">
        <v>607</v>
      </c>
      <c r="B609" s="4" t="s">
        <v>1256</v>
      </c>
      <c r="C609" s="3" t="s">
        <v>1257</v>
      </c>
      <c r="D609" s="11">
        <v>137600</v>
      </c>
      <c r="E609" s="11">
        <v>180667</v>
      </c>
      <c r="F609" s="9">
        <f t="shared" si="54"/>
        <v>131.29869186046511</v>
      </c>
      <c r="G609" s="6" t="s">
        <v>20</v>
      </c>
      <c r="H609">
        <v>2230</v>
      </c>
      <c r="I609" s="11">
        <f t="shared" si="59"/>
        <v>81.016591928251117</v>
      </c>
      <c r="J609" t="s">
        <v>21</v>
      </c>
      <c r="K609" t="s">
        <v>22</v>
      </c>
      <c r="L609" s="19">
        <f t="shared" si="55"/>
        <v>41721.208333333336</v>
      </c>
      <c r="M609" s="16">
        <f>(((N609/60)/60)/24)+DATE(1970,1,1)</f>
        <v>41721.208333333336</v>
      </c>
      <c r="N609">
        <v>1395550800</v>
      </c>
      <c r="O609" s="19">
        <f t="shared" si="56"/>
        <v>41723.208333333336</v>
      </c>
      <c r="P609">
        <v>1395723600</v>
      </c>
      <c r="Q609" t="b">
        <v>0</v>
      </c>
      <c r="R609" t="b">
        <v>0</v>
      </c>
      <c r="S609" t="s">
        <v>17</v>
      </c>
      <c r="T609" t="str">
        <f t="shared" si="57"/>
        <v>food</v>
      </c>
      <c r="U609" t="str">
        <f t="shared" si="58"/>
        <v>food trucks</v>
      </c>
    </row>
    <row r="610" spans="1:21" x14ac:dyDescent="0.35">
      <c r="A610">
        <v>608</v>
      </c>
      <c r="B610" s="4" t="s">
        <v>1258</v>
      </c>
      <c r="C610" s="3" t="s">
        <v>1259</v>
      </c>
      <c r="D610" s="11">
        <v>3900</v>
      </c>
      <c r="E610" s="11">
        <v>11075</v>
      </c>
      <c r="F610" s="9">
        <f t="shared" si="54"/>
        <v>283.97435897435901</v>
      </c>
      <c r="G610" s="6" t="s">
        <v>20</v>
      </c>
      <c r="H610">
        <v>316</v>
      </c>
      <c r="I610" s="11">
        <f t="shared" si="59"/>
        <v>35.047468354430379</v>
      </c>
      <c r="J610" t="s">
        <v>21</v>
      </c>
      <c r="K610" t="s">
        <v>22</v>
      </c>
      <c r="L610" s="19">
        <f t="shared" si="55"/>
        <v>43530.25</v>
      </c>
      <c r="M610" s="16">
        <f>(((N610/60)/60)/24)+DATE(1970,1,1)</f>
        <v>43530.25</v>
      </c>
      <c r="N610">
        <v>1551852000</v>
      </c>
      <c r="O610" s="19">
        <f t="shared" si="56"/>
        <v>43534.25</v>
      </c>
      <c r="P610">
        <v>1552197600</v>
      </c>
      <c r="Q610" t="b">
        <v>0</v>
      </c>
      <c r="R610" t="b">
        <v>1</v>
      </c>
      <c r="S610" t="s">
        <v>159</v>
      </c>
      <c r="T610" t="str">
        <f t="shared" si="57"/>
        <v>music</v>
      </c>
      <c r="U610" t="str">
        <f t="shared" si="58"/>
        <v>jazz</v>
      </c>
    </row>
    <row r="611" spans="1:21" x14ac:dyDescent="0.35">
      <c r="A611">
        <v>609</v>
      </c>
      <c r="B611" s="4" t="s">
        <v>1260</v>
      </c>
      <c r="C611" s="3" t="s">
        <v>1261</v>
      </c>
      <c r="D611" s="11">
        <v>10000</v>
      </c>
      <c r="E611" s="11">
        <v>12042</v>
      </c>
      <c r="F611" s="9">
        <f t="shared" si="54"/>
        <v>120.41999999999999</v>
      </c>
      <c r="G611" s="6" t="s">
        <v>20</v>
      </c>
      <c r="H611">
        <v>117</v>
      </c>
      <c r="I611" s="11">
        <f t="shared" si="59"/>
        <v>102.92307692307692</v>
      </c>
      <c r="J611" t="s">
        <v>21</v>
      </c>
      <c r="K611" t="s">
        <v>22</v>
      </c>
      <c r="L611" s="19">
        <f t="shared" si="55"/>
        <v>43481.25</v>
      </c>
      <c r="M611" s="16">
        <f>(((N611/60)/60)/24)+DATE(1970,1,1)</f>
        <v>43481.25</v>
      </c>
      <c r="N611">
        <v>1547618400</v>
      </c>
      <c r="O611" s="19">
        <f t="shared" si="56"/>
        <v>43498.25</v>
      </c>
      <c r="P611">
        <v>1549087200</v>
      </c>
      <c r="Q611" t="b">
        <v>0</v>
      </c>
      <c r="R611" t="b">
        <v>0</v>
      </c>
      <c r="S611" t="s">
        <v>474</v>
      </c>
      <c r="T611" t="str">
        <f t="shared" si="57"/>
        <v>film &amp; video</v>
      </c>
      <c r="U611" t="str">
        <f t="shared" si="58"/>
        <v>science fiction</v>
      </c>
    </row>
    <row r="612" spans="1:21" ht="31" x14ac:dyDescent="0.35">
      <c r="A612">
        <v>610</v>
      </c>
      <c r="B612" s="4" t="s">
        <v>1262</v>
      </c>
      <c r="C612" s="3" t="s">
        <v>1263</v>
      </c>
      <c r="D612" s="11">
        <v>42800</v>
      </c>
      <c r="E612" s="11">
        <v>179356</v>
      </c>
      <c r="F612" s="9">
        <f t="shared" si="54"/>
        <v>419.0560747663551</v>
      </c>
      <c r="G612" s="6" t="s">
        <v>20</v>
      </c>
      <c r="H612">
        <v>6406</v>
      </c>
      <c r="I612" s="11">
        <f t="shared" si="59"/>
        <v>27.998126756166094</v>
      </c>
      <c r="J612" t="s">
        <v>21</v>
      </c>
      <c r="K612" t="s">
        <v>22</v>
      </c>
      <c r="L612" s="19">
        <f t="shared" si="55"/>
        <v>41259.25</v>
      </c>
      <c r="M612" s="16">
        <f>(((N612/60)/60)/24)+DATE(1970,1,1)</f>
        <v>41259.25</v>
      </c>
      <c r="N612">
        <v>1355637600</v>
      </c>
      <c r="O612" s="19">
        <f t="shared" si="56"/>
        <v>41273.25</v>
      </c>
      <c r="P612">
        <v>1356847200</v>
      </c>
      <c r="Q612" t="b">
        <v>0</v>
      </c>
      <c r="R612" t="b">
        <v>0</v>
      </c>
      <c r="S612" t="s">
        <v>33</v>
      </c>
      <c r="T612" t="str">
        <f t="shared" si="57"/>
        <v>theater</v>
      </c>
      <c r="U612" t="str">
        <f t="shared" si="58"/>
        <v>plays</v>
      </c>
    </row>
    <row r="613" spans="1:21" x14ac:dyDescent="0.35">
      <c r="A613">
        <v>611</v>
      </c>
      <c r="B613" s="4" t="s">
        <v>1264</v>
      </c>
      <c r="C613" s="3" t="s">
        <v>1265</v>
      </c>
      <c r="D613" s="11">
        <v>8200</v>
      </c>
      <c r="E613" s="11">
        <v>1136</v>
      </c>
      <c r="F613" s="9">
        <f t="shared" si="54"/>
        <v>13.853658536585368</v>
      </c>
      <c r="G613" s="6" t="s">
        <v>74</v>
      </c>
      <c r="H613">
        <v>15</v>
      </c>
      <c r="I613" s="11">
        <f t="shared" si="59"/>
        <v>75.733333333333334</v>
      </c>
      <c r="J613" t="s">
        <v>21</v>
      </c>
      <c r="K613" t="s">
        <v>22</v>
      </c>
      <c r="L613" s="19">
        <f t="shared" si="55"/>
        <v>41480.208333333336</v>
      </c>
      <c r="M613" s="16">
        <f>(((N613/60)/60)/24)+DATE(1970,1,1)</f>
        <v>41480.208333333336</v>
      </c>
      <c r="N613">
        <v>1374728400</v>
      </c>
      <c r="O613" s="19">
        <f t="shared" si="56"/>
        <v>41492.208333333336</v>
      </c>
      <c r="P613">
        <v>1375765200</v>
      </c>
      <c r="Q613" t="b">
        <v>0</v>
      </c>
      <c r="R613" t="b">
        <v>0</v>
      </c>
      <c r="S613" t="s">
        <v>33</v>
      </c>
      <c r="T613" t="str">
        <f t="shared" si="57"/>
        <v>theater</v>
      </c>
      <c r="U613" t="str">
        <f t="shared" si="58"/>
        <v>plays</v>
      </c>
    </row>
    <row r="614" spans="1:21" x14ac:dyDescent="0.35">
      <c r="A614">
        <v>612</v>
      </c>
      <c r="B614" s="4" t="s">
        <v>1266</v>
      </c>
      <c r="C614" s="3" t="s">
        <v>1267</v>
      </c>
      <c r="D614" s="11">
        <v>6200</v>
      </c>
      <c r="E614" s="11">
        <v>8645</v>
      </c>
      <c r="F614" s="9">
        <f t="shared" si="54"/>
        <v>139.43548387096774</v>
      </c>
      <c r="G614" s="6" t="s">
        <v>20</v>
      </c>
      <c r="H614">
        <v>192</v>
      </c>
      <c r="I614" s="11">
        <f t="shared" si="59"/>
        <v>45.026041666666664</v>
      </c>
      <c r="J614" t="s">
        <v>21</v>
      </c>
      <c r="K614" t="s">
        <v>22</v>
      </c>
      <c r="L614" s="19">
        <f t="shared" si="55"/>
        <v>40474.208333333336</v>
      </c>
      <c r="M614" s="16">
        <f>(((N614/60)/60)/24)+DATE(1970,1,1)</f>
        <v>40474.208333333336</v>
      </c>
      <c r="N614">
        <v>1287810000</v>
      </c>
      <c r="O614" s="19">
        <f t="shared" si="56"/>
        <v>40497.25</v>
      </c>
      <c r="P614">
        <v>1289800800</v>
      </c>
      <c r="Q614" t="b">
        <v>0</v>
      </c>
      <c r="R614" t="b">
        <v>0</v>
      </c>
      <c r="S614" t="s">
        <v>50</v>
      </c>
      <c r="T614" t="str">
        <f t="shared" si="57"/>
        <v>music</v>
      </c>
      <c r="U614" t="str">
        <f t="shared" si="58"/>
        <v>electric music</v>
      </c>
    </row>
    <row r="615" spans="1:21" x14ac:dyDescent="0.35">
      <c r="A615">
        <v>613</v>
      </c>
      <c r="B615" s="4" t="s">
        <v>1268</v>
      </c>
      <c r="C615" s="3" t="s">
        <v>1269</v>
      </c>
      <c r="D615" s="11">
        <v>1100</v>
      </c>
      <c r="E615" s="11">
        <v>1914</v>
      </c>
      <c r="F615" s="9">
        <f t="shared" si="54"/>
        <v>174</v>
      </c>
      <c r="G615" s="6" t="s">
        <v>20</v>
      </c>
      <c r="H615">
        <v>26</v>
      </c>
      <c r="I615" s="11">
        <f t="shared" si="59"/>
        <v>73.615384615384613</v>
      </c>
      <c r="J615" t="s">
        <v>15</v>
      </c>
      <c r="K615" t="s">
        <v>16</v>
      </c>
      <c r="L615" s="19">
        <f t="shared" si="55"/>
        <v>42973.208333333328</v>
      </c>
      <c r="M615" s="16">
        <f>(((N615/60)/60)/24)+DATE(1970,1,1)</f>
        <v>42973.208333333328</v>
      </c>
      <c r="N615">
        <v>1503723600</v>
      </c>
      <c r="O615" s="19">
        <f t="shared" si="56"/>
        <v>42982.208333333328</v>
      </c>
      <c r="P615">
        <v>1504501200</v>
      </c>
      <c r="Q615" t="b">
        <v>0</v>
      </c>
      <c r="R615" t="b">
        <v>0</v>
      </c>
      <c r="S615" t="s">
        <v>33</v>
      </c>
      <c r="T615" t="str">
        <f t="shared" si="57"/>
        <v>theater</v>
      </c>
      <c r="U615" t="str">
        <f t="shared" si="58"/>
        <v>plays</v>
      </c>
    </row>
    <row r="616" spans="1:21" ht="31" x14ac:dyDescent="0.35">
      <c r="A616">
        <v>614</v>
      </c>
      <c r="B616" s="4" t="s">
        <v>1270</v>
      </c>
      <c r="C616" s="3" t="s">
        <v>1271</v>
      </c>
      <c r="D616" s="11">
        <v>26500</v>
      </c>
      <c r="E616" s="11">
        <v>41205</v>
      </c>
      <c r="F616" s="9">
        <f t="shared" si="54"/>
        <v>155.49056603773585</v>
      </c>
      <c r="G616" s="6" t="s">
        <v>20</v>
      </c>
      <c r="H616">
        <v>723</v>
      </c>
      <c r="I616" s="11">
        <f t="shared" si="59"/>
        <v>56.991701244813278</v>
      </c>
      <c r="J616" t="s">
        <v>21</v>
      </c>
      <c r="K616" t="s">
        <v>22</v>
      </c>
      <c r="L616" s="19">
        <f t="shared" si="55"/>
        <v>42746.25</v>
      </c>
      <c r="M616" s="16">
        <f>(((N616/60)/60)/24)+DATE(1970,1,1)</f>
        <v>42746.25</v>
      </c>
      <c r="N616">
        <v>1484114400</v>
      </c>
      <c r="O616" s="19">
        <f t="shared" si="56"/>
        <v>42764.25</v>
      </c>
      <c r="P616">
        <v>1485669600</v>
      </c>
      <c r="Q616" t="b">
        <v>0</v>
      </c>
      <c r="R616" t="b">
        <v>0</v>
      </c>
      <c r="S616" t="s">
        <v>33</v>
      </c>
      <c r="T616" t="str">
        <f t="shared" si="57"/>
        <v>theater</v>
      </c>
      <c r="U616" t="str">
        <f t="shared" si="58"/>
        <v>plays</v>
      </c>
    </row>
    <row r="617" spans="1:21" x14ac:dyDescent="0.35">
      <c r="A617">
        <v>615</v>
      </c>
      <c r="B617" s="4" t="s">
        <v>1272</v>
      </c>
      <c r="C617" s="3" t="s">
        <v>1273</v>
      </c>
      <c r="D617" s="11">
        <v>8500</v>
      </c>
      <c r="E617" s="11">
        <v>14488</v>
      </c>
      <c r="F617" s="9">
        <f t="shared" si="54"/>
        <v>170.44705882352943</v>
      </c>
      <c r="G617" s="6" t="s">
        <v>20</v>
      </c>
      <c r="H617">
        <v>170</v>
      </c>
      <c r="I617" s="11">
        <f t="shared" si="59"/>
        <v>85.223529411764702</v>
      </c>
      <c r="J617" t="s">
        <v>107</v>
      </c>
      <c r="K617" t="s">
        <v>108</v>
      </c>
      <c r="L617" s="19">
        <f t="shared" si="55"/>
        <v>42489.208333333328</v>
      </c>
      <c r="M617" s="16">
        <f>(((N617/60)/60)/24)+DATE(1970,1,1)</f>
        <v>42489.208333333328</v>
      </c>
      <c r="N617">
        <v>1461906000</v>
      </c>
      <c r="O617" s="19">
        <f t="shared" si="56"/>
        <v>42499.208333333328</v>
      </c>
      <c r="P617">
        <v>1462770000</v>
      </c>
      <c r="Q617" t="b">
        <v>0</v>
      </c>
      <c r="R617" t="b">
        <v>0</v>
      </c>
      <c r="S617" t="s">
        <v>33</v>
      </c>
      <c r="T617" t="str">
        <f t="shared" si="57"/>
        <v>theater</v>
      </c>
      <c r="U617" t="str">
        <f t="shared" si="58"/>
        <v>plays</v>
      </c>
    </row>
    <row r="618" spans="1:21" x14ac:dyDescent="0.35">
      <c r="A618">
        <v>616</v>
      </c>
      <c r="B618" s="4" t="s">
        <v>1274</v>
      </c>
      <c r="C618" s="3" t="s">
        <v>1275</v>
      </c>
      <c r="D618" s="11">
        <v>6400</v>
      </c>
      <c r="E618" s="11">
        <v>12129</v>
      </c>
      <c r="F618" s="9">
        <f t="shared" si="54"/>
        <v>189.515625</v>
      </c>
      <c r="G618" s="6" t="s">
        <v>20</v>
      </c>
      <c r="H618">
        <v>238</v>
      </c>
      <c r="I618" s="11">
        <f t="shared" si="59"/>
        <v>50.962184873949582</v>
      </c>
      <c r="J618" t="s">
        <v>40</v>
      </c>
      <c r="K618" t="s">
        <v>41</v>
      </c>
      <c r="L618" s="19">
        <f t="shared" si="55"/>
        <v>41537.208333333336</v>
      </c>
      <c r="M618" s="16">
        <f>(((N618/60)/60)/24)+DATE(1970,1,1)</f>
        <v>41537.208333333336</v>
      </c>
      <c r="N618">
        <v>1379653200</v>
      </c>
      <c r="O618" s="19">
        <f t="shared" si="56"/>
        <v>41538.208333333336</v>
      </c>
      <c r="P618">
        <v>1379739600</v>
      </c>
      <c r="Q618" t="b">
        <v>0</v>
      </c>
      <c r="R618" t="b">
        <v>1</v>
      </c>
      <c r="S618" t="s">
        <v>60</v>
      </c>
      <c r="T618" t="str">
        <f t="shared" si="57"/>
        <v>music</v>
      </c>
      <c r="U618" t="str">
        <f t="shared" si="58"/>
        <v>indie rock</v>
      </c>
    </row>
    <row r="619" spans="1:21" x14ac:dyDescent="0.35">
      <c r="A619">
        <v>617</v>
      </c>
      <c r="B619" s="4" t="s">
        <v>1276</v>
      </c>
      <c r="C619" s="3" t="s">
        <v>1277</v>
      </c>
      <c r="D619" s="11">
        <v>1400</v>
      </c>
      <c r="E619" s="11">
        <v>3496</v>
      </c>
      <c r="F619" s="9">
        <f t="shared" si="54"/>
        <v>249.71428571428572</v>
      </c>
      <c r="G619" s="6" t="s">
        <v>20</v>
      </c>
      <c r="H619">
        <v>55</v>
      </c>
      <c r="I619" s="11">
        <f t="shared" si="59"/>
        <v>63.563636363636363</v>
      </c>
      <c r="J619" t="s">
        <v>21</v>
      </c>
      <c r="K619" t="s">
        <v>22</v>
      </c>
      <c r="L619" s="19">
        <f t="shared" si="55"/>
        <v>41794.208333333336</v>
      </c>
      <c r="M619" s="16">
        <f>(((N619/60)/60)/24)+DATE(1970,1,1)</f>
        <v>41794.208333333336</v>
      </c>
      <c r="N619">
        <v>1401858000</v>
      </c>
      <c r="O619" s="19">
        <f t="shared" si="56"/>
        <v>41804.208333333336</v>
      </c>
      <c r="P619">
        <v>1402722000</v>
      </c>
      <c r="Q619" t="b">
        <v>0</v>
      </c>
      <c r="R619" t="b">
        <v>0</v>
      </c>
      <c r="S619" t="s">
        <v>33</v>
      </c>
      <c r="T619" t="str">
        <f t="shared" si="57"/>
        <v>theater</v>
      </c>
      <c r="U619" t="str">
        <f t="shared" si="58"/>
        <v>plays</v>
      </c>
    </row>
    <row r="620" spans="1:21" x14ac:dyDescent="0.35">
      <c r="A620">
        <v>618</v>
      </c>
      <c r="B620" s="4" t="s">
        <v>1278</v>
      </c>
      <c r="C620" s="3" t="s">
        <v>1279</v>
      </c>
      <c r="D620" s="11">
        <v>198600</v>
      </c>
      <c r="E620" s="11">
        <v>97037</v>
      </c>
      <c r="F620" s="9">
        <f t="shared" si="54"/>
        <v>48.860523665659613</v>
      </c>
      <c r="G620" s="6" t="s">
        <v>14</v>
      </c>
      <c r="H620">
        <v>1198</v>
      </c>
      <c r="I620" s="11">
        <f t="shared" si="59"/>
        <v>80.999165275459092</v>
      </c>
      <c r="J620" t="s">
        <v>21</v>
      </c>
      <c r="K620" t="s">
        <v>22</v>
      </c>
      <c r="L620" s="19">
        <f t="shared" si="55"/>
        <v>41396.208333333336</v>
      </c>
      <c r="M620" s="16">
        <f>(((N620/60)/60)/24)+DATE(1970,1,1)</f>
        <v>41396.208333333336</v>
      </c>
      <c r="N620">
        <v>1367470800</v>
      </c>
      <c r="O620" s="19">
        <f t="shared" si="56"/>
        <v>41417.208333333336</v>
      </c>
      <c r="P620">
        <v>1369285200</v>
      </c>
      <c r="Q620" t="b">
        <v>0</v>
      </c>
      <c r="R620" t="b">
        <v>0</v>
      </c>
      <c r="S620" t="s">
        <v>68</v>
      </c>
      <c r="T620" t="str">
        <f t="shared" si="57"/>
        <v>publishing</v>
      </c>
      <c r="U620" t="str">
        <f t="shared" si="58"/>
        <v>nonfiction</v>
      </c>
    </row>
    <row r="621" spans="1:21" x14ac:dyDescent="0.35">
      <c r="A621">
        <v>619</v>
      </c>
      <c r="B621" s="4" t="s">
        <v>1280</v>
      </c>
      <c r="C621" s="3" t="s">
        <v>1281</v>
      </c>
      <c r="D621" s="11">
        <v>195900</v>
      </c>
      <c r="E621" s="11">
        <v>55757</v>
      </c>
      <c r="F621" s="9">
        <f t="shared" si="54"/>
        <v>28.461970393057683</v>
      </c>
      <c r="G621" s="6" t="s">
        <v>14</v>
      </c>
      <c r="H621">
        <v>648</v>
      </c>
      <c r="I621" s="11">
        <f t="shared" si="59"/>
        <v>86.044753086419746</v>
      </c>
      <c r="J621" t="s">
        <v>21</v>
      </c>
      <c r="K621" t="s">
        <v>22</v>
      </c>
      <c r="L621" s="19">
        <f t="shared" si="55"/>
        <v>40669.208333333336</v>
      </c>
      <c r="M621" s="16">
        <f>(((N621/60)/60)/24)+DATE(1970,1,1)</f>
        <v>40669.208333333336</v>
      </c>
      <c r="N621">
        <v>1304658000</v>
      </c>
      <c r="O621" s="19">
        <f t="shared" si="56"/>
        <v>40670.208333333336</v>
      </c>
      <c r="P621">
        <v>1304744400</v>
      </c>
      <c r="Q621" t="b">
        <v>1</v>
      </c>
      <c r="R621" t="b">
        <v>1</v>
      </c>
      <c r="S621" t="s">
        <v>33</v>
      </c>
      <c r="T621" t="str">
        <f t="shared" si="57"/>
        <v>theater</v>
      </c>
      <c r="U621" t="str">
        <f t="shared" si="58"/>
        <v>plays</v>
      </c>
    </row>
    <row r="622" spans="1:21" x14ac:dyDescent="0.35">
      <c r="A622">
        <v>620</v>
      </c>
      <c r="B622" s="4" t="s">
        <v>1282</v>
      </c>
      <c r="C622" s="3" t="s">
        <v>1283</v>
      </c>
      <c r="D622" s="11">
        <v>4300</v>
      </c>
      <c r="E622" s="11">
        <v>11525</v>
      </c>
      <c r="F622" s="9">
        <f t="shared" si="54"/>
        <v>268.02325581395348</v>
      </c>
      <c r="G622" s="6" t="s">
        <v>20</v>
      </c>
      <c r="H622">
        <v>128</v>
      </c>
      <c r="I622" s="11">
        <f t="shared" si="59"/>
        <v>90.0390625</v>
      </c>
      <c r="J622" t="s">
        <v>26</v>
      </c>
      <c r="K622" t="s">
        <v>27</v>
      </c>
      <c r="L622" s="19">
        <f t="shared" si="55"/>
        <v>42559.208333333328</v>
      </c>
      <c r="M622" s="16">
        <f>(((N622/60)/60)/24)+DATE(1970,1,1)</f>
        <v>42559.208333333328</v>
      </c>
      <c r="N622">
        <v>1467954000</v>
      </c>
      <c r="O622" s="19">
        <f t="shared" si="56"/>
        <v>42563.208333333328</v>
      </c>
      <c r="P622">
        <v>1468299600</v>
      </c>
      <c r="Q622" t="b">
        <v>0</v>
      </c>
      <c r="R622" t="b">
        <v>0</v>
      </c>
      <c r="S622" t="s">
        <v>122</v>
      </c>
      <c r="T622" t="str">
        <f t="shared" si="57"/>
        <v>photography</v>
      </c>
      <c r="U622" t="str">
        <f t="shared" si="58"/>
        <v>photography books</v>
      </c>
    </row>
    <row r="623" spans="1:21" x14ac:dyDescent="0.35">
      <c r="A623">
        <v>621</v>
      </c>
      <c r="B623" s="4" t="s">
        <v>1284</v>
      </c>
      <c r="C623" s="3" t="s">
        <v>1285</v>
      </c>
      <c r="D623" s="11">
        <v>25600</v>
      </c>
      <c r="E623" s="11">
        <v>158669</v>
      </c>
      <c r="F623" s="9">
        <f t="shared" si="54"/>
        <v>619.80078125</v>
      </c>
      <c r="G623" s="6" t="s">
        <v>20</v>
      </c>
      <c r="H623">
        <v>2144</v>
      </c>
      <c r="I623" s="11">
        <f t="shared" si="59"/>
        <v>74.006063432835816</v>
      </c>
      <c r="J623" t="s">
        <v>21</v>
      </c>
      <c r="K623" t="s">
        <v>22</v>
      </c>
      <c r="L623" s="19">
        <f t="shared" si="55"/>
        <v>42626.208333333328</v>
      </c>
      <c r="M623" s="16">
        <f>(((N623/60)/60)/24)+DATE(1970,1,1)</f>
        <v>42626.208333333328</v>
      </c>
      <c r="N623">
        <v>1473742800</v>
      </c>
      <c r="O623" s="19">
        <f t="shared" si="56"/>
        <v>42631.208333333328</v>
      </c>
      <c r="P623">
        <v>1474174800</v>
      </c>
      <c r="Q623" t="b">
        <v>0</v>
      </c>
      <c r="R623" t="b">
        <v>0</v>
      </c>
      <c r="S623" t="s">
        <v>33</v>
      </c>
      <c r="T623" t="str">
        <f t="shared" si="57"/>
        <v>theater</v>
      </c>
      <c r="U623" t="str">
        <f t="shared" si="58"/>
        <v>plays</v>
      </c>
    </row>
    <row r="624" spans="1:21" x14ac:dyDescent="0.35">
      <c r="A624">
        <v>622</v>
      </c>
      <c r="B624" s="4" t="s">
        <v>1286</v>
      </c>
      <c r="C624" s="3" t="s">
        <v>1287</v>
      </c>
      <c r="D624" s="11">
        <v>189000</v>
      </c>
      <c r="E624" s="11">
        <v>5916</v>
      </c>
      <c r="F624" s="9">
        <f t="shared" si="54"/>
        <v>3.1301587301587301</v>
      </c>
      <c r="G624" s="6" t="s">
        <v>14</v>
      </c>
      <c r="H624">
        <v>64</v>
      </c>
      <c r="I624" s="11">
        <f t="shared" si="59"/>
        <v>92.4375</v>
      </c>
      <c r="J624" t="s">
        <v>21</v>
      </c>
      <c r="K624" t="s">
        <v>22</v>
      </c>
      <c r="L624" s="19">
        <f t="shared" si="55"/>
        <v>43205.208333333328</v>
      </c>
      <c r="M624" s="16">
        <f>(((N624/60)/60)/24)+DATE(1970,1,1)</f>
        <v>43205.208333333328</v>
      </c>
      <c r="N624">
        <v>1523768400</v>
      </c>
      <c r="O624" s="19">
        <f t="shared" si="56"/>
        <v>43231.208333333328</v>
      </c>
      <c r="P624">
        <v>1526014800</v>
      </c>
      <c r="Q624" t="b">
        <v>0</v>
      </c>
      <c r="R624" t="b">
        <v>0</v>
      </c>
      <c r="S624" t="s">
        <v>60</v>
      </c>
      <c r="T624" t="str">
        <f t="shared" si="57"/>
        <v>music</v>
      </c>
      <c r="U624" t="str">
        <f t="shared" si="58"/>
        <v>indie rock</v>
      </c>
    </row>
    <row r="625" spans="1:21" x14ac:dyDescent="0.35">
      <c r="A625">
        <v>623</v>
      </c>
      <c r="B625" s="4" t="s">
        <v>1288</v>
      </c>
      <c r="C625" s="3" t="s">
        <v>1289</v>
      </c>
      <c r="D625" s="11">
        <v>94300</v>
      </c>
      <c r="E625" s="11">
        <v>150806</v>
      </c>
      <c r="F625" s="9">
        <f t="shared" si="54"/>
        <v>159.92152704135739</v>
      </c>
      <c r="G625" s="6" t="s">
        <v>20</v>
      </c>
      <c r="H625">
        <v>2693</v>
      </c>
      <c r="I625" s="11">
        <f t="shared" si="59"/>
        <v>55.999257333828446</v>
      </c>
      <c r="J625" t="s">
        <v>40</v>
      </c>
      <c r="K625" t="s">
        <v>41</v>
      </c>
      <c r="L625" s="19">
        <f t="shared" si="55"/>
        <v>42201.208333333328</v>
      </c>
      <c r="M625" s="16">
        <f>(((N625/60)/60)/24)+DATE(1970,1,1)</f>
        <v>42201.208333333328</v>
      </c>
      <c r="N625">
        <v>1437022800</v>
      </c>
      <c r="O625" s="19">
        <f t="shared" si="56"/>
        <v>42206.208333333328</v>
      </c>
      <c r="P625">
        <v>1437454800</v>
      </c>
      <c r="Q625" t="b">
        <v>0</v>
      </c>
      <c r="R625" t="b">
        <v>0</v>
      </c>
      <c r="S625" t="s">
        <v>33</v>
      </c>
      <c r="T625" t="str">
        <f t="shared" si="57"/>
        <v>theater</v>
      </c>
      <c r="U625" t="str">
        <f t="shared" si="58"/>
        <v>plays</v>
      </c>
    </row>
    <row r="626" spans="1:21" x14ac:dyDescent="0.35">
      <c r="A626">
        <v>624</v>
      </c>
      <c r="B626" s="4" t="s">
        <v>1290</v>
      </c>
      <c r="C626" s="3" t="s">
        <v>1291</v>
      </c>
      <c r="D626" s="11">
        <v>5100</v>
      </c>
      <c r="E626" s="11">
        <v>14249</v>
      </c>
      <c r="F626" s="9">
        <f t="shared" si="54"/>
        <v>279.39215686274508</v>
      </c>
      <c r="G626" s="6" t="s">
        <v>20</v>
      </c>
      <c r="H626">
        <v>432</v>
      </c>
      <c r="I626" s="11">
        <f t="shared" si="59"/>
        <v>32.983796296296298</v>
      </c>
      <c r="J626" t="s">
        <v>21</v>
      </c>
      <c r="K626" t="s">
        <v>22</v>
      </c>
      <c r="L626" s="19">
        <f t="shared" si="55"/>
        <v>42029.25</v>
      </c>
      <c r="M626" s="16">
        <f>(((N626/60)/60)/24)+DATE(1970,1,1)</f>
        <v>42029.25</v>
      </c>
      <c r="N626">
        <v>1422165600</v>
      </c>
      <c r="O626" s="19">
        <f t="shared" si="56"/>
        <v>42035.25</v>
      </c>
      <c r="P626">
        <v>1422684000</v>
      </c>
      <c r="Q626" t="b">
        <v>0</v>
      </c>
      <c r="R626" t="b">
        <v>0</v>
      </c>
      <c r="S626" t="s">
        <v>122</v>
      </c>
      <c r="T626" t="str">
        <f t="shared" si="57"/>
        <v>photography</v>
      </c>
      <c r="U626" t="str">
        <f t="shared" si="58"/>
        <v>photography books</v>
      </c>
    </row>
    <row r="627" spans="1:21" ht="31" x14ac:dyDescent="0.35">
      <c r="A627">
        <v>625</v>
      </c>
      <c r="B627" s="4" t="s">
        <v>1292</v>
      </c>
      <c r="C627" s="3" t="s">
        <v>1293</v>
      </c>
      <c r="D627" s="11">
        <v>7500</v>
      </c>
      <c r="E627" s="11">
        <v>5803</v>
      </c>
      <c r="F627" s="9">
        <f t="shared" si="54"/>
        <v>77.373333333333335</v>
      </c>
      <c r="G627" s="6" t="s">
        <v>14</v>
      </c>
      <c r="H627">
        <v>62</v>
      </c>
      <c r="I627" s="11">
        <f t="shared" si="59"/>
        <v>93.596774193548384</v>
      </c>
      <c r="J627" t="s">
        <v>21</v>
      </c>
      <c r="K627" t="s">
        <v>22</v>
      </c>
      <c r="L627" s="19">
        <f t="shared" si="55"/>
        <v>43857.25</v>
      </c>
      <c r="M627" s="16">
        <f>(((N627/60)/60)/24)+DATE(1970,1,1)</f>
        <v>43857.25</v>
      </c>
      <c r="N627">
        <v>1580104800</v>
      </c>
      <c r="O627" s="19">
        <f t="shared" si="56"/>
        <v>43871.25</v>
      </c>
      <c r="P627">
        <v>1581314400</v>
      </c>
      <c r="Q627" t="b">
        <v>0</v>
      </c>
      <c r="R627" t="b">
        <v>0</v>
      </c>
      <c r="S627" t="s">
        <v>33</v>
      </c>
      <c r="T627" t="str">
        <f t="shared" si="57"/>
        <v>theater</v>
      </c>
      <c r="U627" t="str">
        <f t="shared" si="58"/>
        <v>plays</v>
      </c>
    </row>
    <row r="628" spans="1:21" ht="31" x14ac:dyDescent="0.35">
      <c r="A628">
        <v>626</v>
      </c>
      <c r="B628" s="4" t="s">
        <v>1294</v>
      </c>
      <c r="C628" s="3" t="s">
        <v>1295</v>
      </c>
      <c r="D628" s="11">
        <v>6400</v>
      </c>
      <c r="E628" s="11">
        <v>13205</v>
      </c>
      <c r="F628" s="9">
        <f t="shared" si="54"/>
        <v>206.32812500000003</v>
      </c>
      <c r="G628" s="6" t="s">
        <v>20</v>
      </c>
      <c r="H628">
        <v>189</v>
      </c>
      <c r="I628" s="11">
        <f t="shared" si="59"/>
        <v>69.867724867724874</v>
      </c>
      <c r="J628" t="s">
        <v>21</v>
      </c>
      <c r="K628" t="s">
        <v>22</v>
      </c>
      <c r="L628" s="19">
        <f t="shared" si="55"/>
        <v>40449.208333333336</v>
      </c>
      <c r="M628" s="16">
        <f>(((N628/60)/60)/24)+DATE(1970,1,1)</f>
        <v>40449.208333333336</v>
      </c>
      <c r="N628">
        <v>1285650000</v>
      </c>
      <c r="O628" s="19">
        <f t="shared" si="56"/>
        <v>40458.208333333336</v>
      </c>
      <c r="P628">
        <v>1286427600</v>
      </c>
      <c r="Q628" t="b">
        <v>0</v>
      </c>
      <c r="R628" t="b">
        <v>1</v>
      </c>
      <c r="S628" t="s">
        <v>33</v>
      </c>
      <c r="T628" t="str">
        <f t="shared" si="57"/>
        <v>theater</v>
      </c>
      <c r="U628" t="str">
        <f t="shared" si="58"/>
        <v>plays</v>
      </c>
    </row>
    <row r="629" spans="1:21" x14ac:dyDescent="0.35">
      <c r="A629">
        <v>627</v>
      </c>
      <c r="B629" s="4" t="s">
        <v>1296</v>
      </c>
      <c r="C629" s="3" t="s">
        <v>1297</v>
      </c>
      <c r="D629" s="11">
        <v>1600</v>
      </c>
      <c r="E629" s="11">
        <v>11108</v>
      </c>
      <c r="F629" s="9">
        <f t="shared" si="54"/>
        <v>694.25</v>
      </c>
      <c r="G629" s="6" t="s">
        <v>20</v>
      </c>
      <c r="H629">
        <v>154</v>
      </c>
      <c r="I629" s="11">
        <f t="shared" si="59"/>
        <v>72.129870129870127</v>
      </c>
      <c r="J629" t="s">
        <v>40</v>
      </c>
      <c r="K629" t="s">
        <v>41</v>
      </c>
      <c r="L629" s="19">
        <f t="shared" si="55"/>
        <v>40345.208333333336</v>
      </c>
      <c r="M629" s="16">
        <f>(((N629/60)/60)/24)+DATE(1970,1,1)</f>
        <v>40345.208333333336</v>
      </c>
      <c r="N629">
        <v>1276664400</v>
      </c>
      <c r="O629" s="19">
        <f t="shared" si="56"/>
        <v>40369.208333333336</v>
      </c>
      <c r="P629">
        <v>1278738000</v>
      </c>
      <c r="Q629" t="b">
        <v>1</v>
      </c>
      <c r="R629" t="b">
        <v>0</v>
      </c>
      <c r="S629" t="s">
        <v>17</v>
      </c>
      <c r="T629" t="str">
        <f t="shared" si="57"/>
        <v>food</v>
      </c>
      <c r="U629" t="str">
        <f t="shared" si="58"/>
        <v>food trucks</v>
      </c>
    </row>
    <row r="630" spans="1:21" x14ac:dyDescent="0.35">
      <c r="A630">
        <v>628</v>
      </c>
      <c r="B630" s="4" t="s">
        <v>1298</v>
      </c>
      <c r="C630" s="3" t="s">
        <v>1299</v>
      </c>
      <c r="D630" s="11">
        <v>1900</v>
      </c>
      <c r="E630" s="11">
        <v>2884</v>
      </c>
      <c r="F630" s="9">
        <f t="shared" si="54"/>
        <v>151.78947368421052</v>
      </c>
      <c r="G630" s="6" t="s">
        <v>20</v>
      </c>
      <c r="H630">
        <v>96</v>
      </c>
      <c r="I630" s="11">
        <f t="shared" si="59"/>
        <v>30.041666666666668</v>
      </c>
      <c r="J630" t="s">
        <v>21</v>
      </c>
      <c r="K630" t="s">
        <v>22</v>
      </c>
      <c r="L630" s="19">
        <f t="shared" si="55"/>
        <v>40455.208333333336</v>
      </c>
      <c r="M630" s="16">
        <f>(((N630/60)/60)/24)+DATE(1970,1,1)</f>
        <v>40455.208333333336</v>
      </c>
      <c r="N630">
        <v>1286168400</v>
      </c>
      <c r="O630" s="19">
        <f t="shared" si="56"/>
        <v>40458.208333333336</v>
      </c>
      <c r="P630">
        <v>1286427600</v>
      </c>
      <c r="Q630" t="b">
        <v>0</v>
      </c>
      <c r="R630" t="b">
        <v>0</v>
      </c>
      <c r="S630" t="s">
        <v>60</v>
      </c>
      <c r="T630" t="str">
        <f t="shared" si="57"/>
        <v>music</v>
      </c>
      <c r="U630" t="str">
        <f t="shared" si="58"/>
        <v>indie rock</v>
      </c>
    </row>
    <row r="631" spans="1:21" x14ac:dyDescent="0.35">
      <c r="A631">
        <v>629</v>
      </c>
      <c r="B631" s="4" t="s">
        <v>1300</v>
      </c>
      <c r="C631" s="3" t="s">
        <v>1301</v>
      </c>
      <c r="D631" s="11">
        <v>85900</v>
      </c>
      <c r="E631" s="11">
        <v>55476</v>
      </c>
      <c r="F631" s="9">
        <f t="shared" si="54"/>
        <v>64.58207217694995</v>
      </c>
      <c r="G631" s="6" t="s">
        <v>14</v>
      </c>
      <c r="H631">
        <v>750</v>
      </c>
      <c r="I631" s="11">
        <f t="shared" si="59"/>
        <v>73.968000000000004</v>
      </c>
      <c r="J631" t="s">
        <v>21</v>
      </c>
      <c r="K631" t="s">
        <v>22</v>
      </c>
      <c r="L631" s="19">
        <f t="shared" si="55"/>
        <v>42557.208333333328</v>
      </c>
      <c r="M631" s="16">
        <f>(((N631/60)/60)/24)+DATE(1970,1,1)</f>
        <v>42557.208333333328</v>
      </c>
      <c r="N631">
        <v>1467781200</v>
      </c>
      <c r="O631" s="19">
        <f t="shared" si="56"/>
        <v>42559.208333333328</v>
      </c>
      <c r="P631">
        <v>1467954000</v>
      </c>
      <c r="Q631" t="b">
        <v>0</v>
      </c>
      <c r="R631" t="b">
        <v>1</v>
      </c>
      <c r="S631" t="s">
        <v>33</v>
      </c>
      <c r="T631" t="str">
        <f t="shared" si="57"/>
        <v>theater</v>
      </c>
      <c r="U631" t="str">
        <f t="shared" si="58"/>
        <v>plays</v>
      </c>
    </row>
    <row r="632" spans="1:21" x14ac:dyDescent="0.35">
      <c r="A632">
        <v>630</v>
      </c>
      <c r="B632" s="4" t="s">
        <v>1302</v>
      </c>
      <c r="C632" s="3" t="s">
        <v>1303</v>
      </c>
      <c r="D632" s="11">
        <v>9500</v>
      </c>
      <c r="E632" s="11">
        <v>5973</v>
      </c>
      <c r="F632" s="9">
        <f t="shared" si="54"/>
        <v>62.873684210526314</v>
      </c>
      <c r="G632" s="6" t="s">
        <v>74</v>
      </c>
      <c r="H632">
        <v>87</v>
      </c>
      <c r="I632" s="11">
        <f t="shared" si="59"/>
        <v>68.65517241379311</v>
      </c>
      <c r="J632" t="s">
        <v>21</v>
      </c>
      <c r="K632" t="s">
        <v>22</v>
      </c>
      <c r="L632" s="19">
        <f t="shared" si="55"/>
        <v>43586.208333333328</v>
      </c>
      <c r="M632" s="16">
        <f>(((N632/60)/60)/24)+DATE(1970,1,1)</f>
        <v>43586.208333333328</v>
      </c>
      <c r="N632">
        <v>1556686800</v>
      </c>
      <c r="O632" s="19">
        <f t="shared" si="56"/>
        <v>43597.208333333328</v>
      </c>
      <c r="P632">
        <v>1557637200</v>
      </c>
      <c r="Q632" t="b">
        <v>0</v>
      </c>
      <c r="R632" t="b">
        <v>1</v>
      </c>
      <c r="S632" t="s">
        <v>33</v>
      </c>
      <c r="T632" t="str">
        <f t="shared" si="57"/>
        <v>theater</v>
      </c>
      <c r="U632" t="str">
        <f t="shared" si="58"/>
        <v>plays</v>
      </c>
    </row>
    <row r="633" spans="1:21" x14ac:dyDescent="0.35">
      <c r="A633">
        <v>631</v>
      </c>
      <c r="B633" s="4" t="s">
        <v>1304</v>
      </c>
      <c r="C633" s="3" t="s">
        <v>1305</v>
      </c>
      <c r="D633" s="11">
        <v>59200</v>
      </c>
      <c r="E633" s="11">
        <v>183756</v>
      </c>
      <c r="F633" s="9">
        <f t="shared" si="54"/>
        <v>310.39864864864865</v>
      </c>
      <c r="G633" s="6" t="s">
        <v>20</v>
      </c>
      <c r="H633">
        <v>3063</v>
      </c>
      <c r="I633" s="11">
        <f t="shared" si="59"/>
        <v>59.992164544564154</v>
      </c>
      <c r="J633" t="s">
        <v>21</v>
      </c>
      <c r="K633" t="s">
        <v>22</v>
      </c>
      <c r="L633" s="19">
        <f t="shared" si="55"/>
        <v>43550.208333333328</v>
      </c>
      <c r="M633" s="16">
        <f>(((N633/60)/60)/24)+DATE(1970,1,1)</f>
        <v>43550.208333333328</v>
      </c>
      <c r="N633">
        <v>1553576400</v>
      </c>
      <c r="O633" s="19">
        <f t="shared" si="56"/>
        <v>43554.208333333328</v>
      </c>
      <c r="P633">
        <v>1553922000</v>
      </c>
      <c r="Q633" t="b">
        <v>0</v>
      </c>
      <c r="R633" t="b">
        <v>0</v>
      </c>
      <c r="S633" t="s">
        <v>33</v>
      </c>
      <c r="T633" t="str">
        <f t="shared" si="57"/>
        <v>theater</v>
      </c>
      <c r="U633" t="str">
        <f t="shared" si="58"/>
        <v>plays</v>
      </c>
    </row>
    <row r="634" spans="1:21" x14ac:dyDescent="0.35">
      <c r="A634">
        <v>632</v>
      </c>
      <c r="B634" s="4" t="s">
        <v>1306</v>
      </c>
      <c r="C634" s="3" t="s">
        <v>1307</v>
      </c>
      <c r="D634" s="11">
        <v>72100</v>
      </c>
      <c r="E634" s="11">
        <v>30902</v>
      </c>
      <c r="F634" s="9">
        <f t="shared" si="54"/>
        <v>42.859916782246884</v>
      </c>
      <c r="G634" s="6" t="s">
        <v>47</v>
      </c>
      <c r="H634">
        <v>278</v>
      </c>
      <c r="I634" s="11">
        <f t="shared" si="59"/>
        <v>111.15827338129496</v>
      </c>
      <c r="J634" t="s">
        <v>21</v>
      </c>
      <c r="K634" t="s">
        <v>22</v>
      </c>
      <c r="L634" s="19">
        <f t="shared" si="55"/>
        <v>41945.208333333336</v>
      </c>
      <c r="M634" s="16">
        <f>(((N634/60)/60)/24)+DATE(1970,1,1)</f>
        <v>41945.208333333336</v>
      </c>
      <c r="N634">
        <v>1414904400</v>
      </c>
      <c r="O634" s="19">
        <f t="shared" si="56"/>
        <v>41963.25</v>
      </c>
      <c r="P634">
        <v>1416463200</v>
      </c>
      <c r="Q634" t="b">
        <v>0</v>
      </c>
      <c r="R634" t="b">
        <v>0</v>
      </c>
      <c r="S634" t="s">
        <v>33</v>
      </c>
      <c r="T634" t="str">
        <f t="shared" si="57"/>
        <v>theater</v>
      </c>
      <c r="U634" t="str">
        <f t="shared" si="58"/>
        <v>plays</v>
      </c>
    </row>
    <row r="635" spans="1:21" x14ac:dyDescent="0.35">
      <c r="A635">
        <v>633</v>
      </c>
      <c r="B635" s="4" t="s">
        <v>1308</v>
      </c>
      <c r="C635" s="3" t="s">
        <v>1309</v>
      </c>
      <c r="D635" s="11">
        <v>6700</v>
      </c>
      <c r="E635" s="11">
        <v>5569</v>
      </c>
      <c r="F635" s="9">
        <f t="shared" si="54"/>
        <v>83.119402985074629</v>
      </c>
      <c r="G635" s="6" t="s">
        <v>14</v>
      </c>
      <c r="H635">
        <v>105</v>
      </c>
      <c r="I635" s="11">
        <f t="shared" si="59"/>
        <v>53.038095238095238</v>
      </c>
      <c r="J635" t="s">
        <v>21</v>
      </c>
      <c r="K635" t="s">
        <v>22</v>
      </c>
      <c r="L635" s="19">
        <f t="shared" si="55"/>
        <v>42315.25</v>
      </c>
      <c r="M635" s="16">
        <f>(((N635/60)/60)/24)+DATE(1970,1,1)</f>
        <v>42315.25</v>
      </c>
      <c r="N635">
        <v>1446876000</v>
      </c>
      <c r="O635" s="19">
        <f t="shared" si="56"/>
        <v>42319.25</v>
      </c>
      <c r="P635">
        <v>1447221600</v>
      </c>
      <c r="Q635" t="b">
        <v>0</v>
      </c>
      <c r="R635" t="b">
        <v>0</v>
      </c>
      <c r="S635" t="s">
        <v>71</v>
      </c>
      <c r="T635" t="str">
        <f t="shared" si="57"/>
        <v>film &amp; video</v>
      </c>
      <c r="U635" t="str">
        <f t="shared" si="58"/>
        <v>animation</v>
      </c>
    </row>
    <row r="636" spans="1:21" x14ac:dyDescent="0.35">
      <c r="A636">
        <v>634</v>
      </c>
      <c r="B636" s="4" t="s">
        <v>1310</v>
      </c>
      <c r="C636" s="3" t="s">
        <v>1311</v>
      </c>
      <c r="D636" s="11">
        <v>118200</v>
      </c>
      <c r="E636" s="11">
        <v>92824</v>
      </c>
      <c r="F636" s="9">
        <f t="shared" si="54"/>
        <v>78.531302876480552</v>
      </c>
      <c r="G636" s="6" t="s">
        <v>74</v>
      </c>
      <c r="H636">
        <v>1658</v>
      </c>
      <c r="I636" s="11">
        <f t="shared" si="59"/>
        <v>55.985524728588658</v>
      </c>
      <c r="J636" t="s">
        <v>21</v>
      </c>
      <c r="K636" t="s">
        <v>22</v>
      </c>
      <c r="L636" s="19">
        <f t="shared" si="55"/>
        <v>42819.208333333328</v>
      </c>
      <c r="M636" s="16">
        <f>(((N636/60)/60)/24)+DATE(1970,1,1)</f>
        <v>42819.208333333328</v>
      </c>
      <c r="N636">
        <v>1490418000</v>
      </c>
      <c r="O636" s="19">
        <f t="shared" si="56"/>
        <v>42833.208333333328</v>
      </c>
      <c r="P636">
        <v>1491627600</v>
      </c>
      <c r="Q636" t="b">
        <v>0</v>
      </c>
      <c r="R636" t="b">
        <v>0</v>
      </c>
      <c r="S636" t="s">
        <v>269</v>
      </c>
      <c r="T636" t="str">
        <f t="shared" si="57"/>
        <v>film &amp; video</v>
      </c>
      <c r="U636" t="str">
        <f t="shared" si="58"/>
        <v>television</v>
      </c>
    </row>
    <row r="637" spans="1:21" x14ac:dyDescent="0.35">
      <c r="A637">
        <v>635</v>
      </c>
      <c r="B637" s="4" t="s">
        <v>1312</v>
      </c>
      <c r="C637" s="3" t="s">
        <v>1313</v>
      </c>
      <c r="D637" s="11">
        <v>139000</v>
      </c>
      <c r="E637" s="11">
        <v>158590</v>
      </c>
      <c r="F637" s="9">
        <f t="shared" si="54"/>
        <v>114.09352517985612</v>
      </c>
      <c r="G637" s="6" t="s">
        <v>20</v>
      </c>
      <c r="H637">
        <v>2266</v>
      </c>
      <c r="I637" s="11">
        <f t="shared" si="59"/>
        <v>69.986760812003524</v>
      </c>
      <c r="J637" t="s">
        <v>21</v>
      </c>
      <c r="K637" t="s">
        <v>22</v>
      </c>
      <c r="L637" s="19">
        <f t="shared" si="55"/>
        <v>41314.25</v>
      </c>
      <c r="M637" s="16">
        <f>(((N637/60)/60)/24)+DATE(1970,1,1)</f>
        <v>41314.25</v>
      </c>
      <c r="N637">
        <v>1360389600</v>
      </c>
      <c r="O637" s="19">
        <f t="shared" si="56"/>
        <v>41346.208333333336</v>
      </c>
      <c r="P637">
        <v>1363150800</v>
      </c>
      <c r="Q637" t="b">
        <v>0</v>
      </c>
      <c r="R637" t="b">
        <v>0</v>
      </c>
      <c r="S637" t="s">
        <v>269</v>
      </c>
      <c r="T637" t="str">
        <f t="shared" si="57"/>
        <v>film &amp; video</v>
      </c>
      <c r="U637" t="str">
        <f t="shared" si="58"/>
        <v>television</v>
      </c>
    </row>
    <row r="638" spans="1:21" x14ac:dyDescent="0.35">
      <c r="A638">
        <v>636</v>
      </c>
      <c r="B638" s="4" t="s">
        <v>1314</v>
      </c>
      <c r="C638" s="3" t="s">
        <v>1315</v>
      </c>
      <c r="D638" s="11">
        <v>197700</v>
      </c>
      <c r="E638" s="11">
        <v>127591</v>
      </c>
      <c r="F638" s="9">
        <f t="shared" si="54"/>
        <v>64.537683358624179</v>
      </c>
      <c r="G638" s="6" t="s">
        <v>14</v>
      </c>
      <c r="H638">
        <v>2604</v>
      </c>
      <c r="I638" s="11">
        <f t="shared" si="59"/>
        <v>48.998079877112133</v>
      </c>
      <c r="J638" t="s">
        <v>36</v>
      </c>
      <c r="K638" t="s">
        <v>37</v>
      </c>
      <c r="L638" s="19">
        <f t="shared" si="55"/>
        <v>40926.25</v>
      </c>
      <c r="M638" s="16">
        <f>(((N638/60)/60)/24)+DATE(1970,1,1)</f>
        <v>40926.25</v>
      </c>
      <c r="N638">
        <v>1326866400</v>
      </c>
      <c r="O638" s="19">
        <f t="shared" si="56"/>
        <v>40971.25</v>
      </c>
      <c r="P638">
        <v>1330754400</v>
      </c>
      <c r="Q638" t="b">
        <v>0</v>
      </c>
      <c r="R638" t="b">
        <v>1</v>
      </c>
      <c r="S638" t="s">
        <v>71</v>
      </c>
      <c r="T638" t="str">
        <f t="shared" si="57"/>
        <v>film &amp; video</v>
      </c>
      <c r="U638" t="str">
        <f t="shared" si="58"/>
        <v>animation</v>
      </c>
    </row>
    <row r="639" spans="1:21" x14ac:dyDescent="0.35">
      <c r="A639">
        <v>637</v>
      </c>
      <c r="B639" s="4" t="s">
        <v>1316</v>
      </c>
      <c r="C639" s="3" t="s">
        <v>1317</v>
      </c>
      <c r="D639" s="11">
        <v>8500</v>
      </c>
      <c r="E639" s="11">
        <v>6750</v>
      </c>
      <c r="F639" s="9">
        <f t="shared" si="54"/>
        <v>79.411764705882348</v>
      </c>
      <c r="G639" s="6" t="s">
        <v>14</v>
      </c>
      <c r="H639">
        <v>65</v>
      </c>
      <c r="I639" s="11">
        <f t="shared" si="59"/>
        <v>103.84615384615384</v>
      </c>
      <c r="J639" t="s">
        <v>21</v>
      </c>
      <c r="K639" t="s">
        <v>22</v>
      </c>
      <c r="L639" s="19">
        <f t="shared" si="55"/>
        <v>42688.25</v>
      </c>
      <c r="M639" s="16">
        <f>(((N639/60)/60)/24)+DATE(1970,1,1)</f>
        <v>42688.25</v>
      </c>
      <c r="N639">
        <v>1479103200</v>
      </c>
      <c r="O639" s="19">
        <f t="shared" si="56"/>
        <v>42696.25</v>
      </c>
      <c r="P639">
        <v>1479794400</v>
      </c>
      <c r="Q639" t="b">
        <v>0</v>
      </c>
      <c r="R639" t="b">
        <v>0</v>
      </c>
      <c r="S639" t="s">
        <v>33</v>
      </c>
      <c r="T639" t="str">
        <f t="shared" si="57"/>
        <v>theater</v>
      </c>
      <c r="U639" t="str">
        <f t="shared" si="58"/>
        <v>plays</v>
      </c>
    </row>
    <row r="640" spans="1:21" x14ac:dyDescent="0.35">
      <c r="A640">
        <v>638</v>
      </c>
      <c r="B640" s="4" t="s">
        <v>1318</v>
      </c>
      <c r="C640" s="3" t="s">
        <v>1319</v>
      </c>
      <c r="D640" s="11">
        <v>81600</v>
      </c>
      <c r="E640" s="11">
        <v>9318</v>
      </c>
      <c r="F640" s="9">
        <f t="shared" si="54"/>
        <v>11.419117647058824</v>
      </c>
      <c r="G640" s="6" t="s">
        <v>14</v>
      </c>
      <c r="H640">
        <v>94</v>
      </c>
      <c r="I640" s="11">
        <f t="shared" si="59"/>
        <v>99.127659574468083</v>
      </c>
      <c r="J640" t="s">
        <v>21</v>
      </c>
      <c r="K640" t="s">
        <v>22</v>
      </c>
      <c r="L640" s="19">
        <f t="shared" si="55"/>
        <v>40386.208333333336</v>
      </c>
      <c r="M640" s="16">
        <f>(((N640/60)/60)/24)+DATE(1970,1,1)</f>
        <v>40386.208333333336</v>
      </c>
      <c r="N640">
        <v>1280206800</v>
      </c>
      <c r="O640" s="19">
        <f t="shared" si="56"/>
        <v>40398.208333333336</v>
      </c>
      <c r="P640">
        <v>1281243600</v>
      </c>
      <c r="Q640" t="b">
        <v>0</v>
      </c>
      <c r="R640" t="b">
        <v>1</v>
      </c>
      <c r="S640" t="s">
        <v>33</v>
      </c>
      <c r="T640" t="str">
        <f t="shared" si="57"/>
        <v>theater</v>
      </c>
      <c r="U640" t="str">
        <f t="shared" si="58"/>
        <v>plays</v>
      </c>
    </row>
    <row r="641" spans="1:21" x14ac:dyDescent="0.35">
      <c r="A641">
        <v>639</v>
      </c>
      <c r="B641" s="4" t="s">
        <v>1320</v>
      </c>
      <c r="C641" s="3" t="s">
        <v>1321</v>
      </c>
      <c r="D641" s="11">
        <v>8600</v>
      </c>
      <c r="E641" s="11">
        <v>4832</v>
      </c>
      <c r="F641" s="9">
        <f t="shared" si="54"/>
        <v>56.186046511627907</v>
      </c>
      <c r="G641" s="6" t="s">
        <v>47</v>
      </c>
      <c r="H641">
        <v>45</v>
      </c>
      <c r="I641" s="11">
        <f t="shared" si="59"/>
        <v>107.37777777777778</v>
      </c>
      <c r="J641" t="s">
        <v>21</v>
      </c>
      <c r="K641" t="s">
        <v>22</v>
      </c>
      <c r="L641" s="19">
        <f t="shared" si="55"/>
        <v>43309.208333333328</v>
      </c>
      <c r="M641" s="16">
        <f>(((N641/60)/60)/24)+DATE(1970,1,1)</f>
        <v>43309.208333333328</v>
      </c>
      <c r="N641">
        <v>1532754000</v>
      </c>
      <c r="O641" s="19">
        <f t="shared" si="56"/>
        <v>43309.208333333328</v>
      </c>
      <c r="P641">
        <v>1532754000</v>
      </c>
      <c r="Q641" t="b">
        <v>0</v>
      </c>
      <c r="R641" t="b">
        <v>1</v>
      </c>
      <c r="S641" t="s">
        <v>53</v>
      </c>
      <c r="T641" t="str">
        <f t="shared" si="57"/>
        <v>film &amp; video</v>
      </c>
      <c r="U641" t="str">
        <f t="shared" si="58"/>
        <v>drama</v>
      </c>
    </row>
    <row r="642" spans="1:21" x14ac:dyDescent="0.35">
      <c r="A642">
        <v>640</v>
      </c>
      <c r="B642" s="4" t="s">
        <v>1322</v>
      </c>
      <c r="C642" s="3" t="s">
        <v>1323</v>
      </c>
      <c r="D642" s="11">
        <v>119800</v>
      </c>
      <c r="E642" s="11">
        <v>19769</v>
      </c>
      <c r="F642" s="9">
        <f t="shared" si="54"/>
        <v>16.501669449081803</v>
      </c>
      <c r="G642" s="6" t="s">
        <v>14</v>
      </c>
      <c r="H642">
        <v>257</v>
      </c>
      <c r="I642" s="11">
        <f t="shared" si="59"/>
        <v>76.922178988326849</v>
      </c>
      <c r="J642" t="s">
        <v>21</v>
      </c>
      <c r="K642" t="s">
        <v>22</v>
      </c>
      <c r="L642" s="19">
        <f t="shared" si="55"/>
        <v>42387.25</v>
      </c>
      <c r="M642" s="16">
        <f>(((N642/60)/60)/24)+DATE(1970,1,1)</f>
        <v>42387.25</v>
      </c>
      <c r="N642">
        <v>1453096800</v>
      </c>
      <c r="O642" s="19">
        <f t="shared" si="56"/>
        <v>42390.25</v>
      </c>
      <c r="P642">
        <v>1453356000</v>
      </c>
      <c r="Q642" t="b">
        <v>0</v>
      </c>
      <c r="R642" t="b">
        <v>0</v>
      </c>
      <c r="S642" t="s">
        <v>33</v>
      </c>
      <c r="T642" t="str">
        <f t="shared" si="57"/>
        <v>theater</v>
      </c>
      <c r="U642" t="str">
        <f t="shared" si="58"/>
        <v>plays</v>
      </c>
    </row>
    <row r="643" spans="1:21" ht="31" x14ac:dyDescent="0.35">
      <c r="A643">
        <v>641</v>
      </c>
      <c r="B643" s="4" t="s">
        <v>1324</v>
      </c>
      <c r="C643" s="3" t="s">
        <v>1325</v>
      </c>
      <c r="D643" s="11">
        <v>9400</v>
      </c>
      <c r="E643" s="11">
        <v>11277</v>
      </c>
      <c r="F643" s="9">
        <f t="shared" ref="F643:F706" si="60">E643/D643*100</f>
        <v>119.96808510638297</v>
      </c>
      <c r="G643" s="6" t="s">
        <v>20</v>
      </c>
      <c r="H643">
        <v>194</v>
      </c>
      <c r="I643" s="11">
        <f t="shared" si="59"/>
        <v>58.128865979381445</v>
      </c>
      <c r="J643" t="s">
        <v>98</v>
      </c>
      <c r="K643" t="s">
        <v>99</v>
      </c>
      <c r="L643" s="19">
        <f t="shared" ref="L643:L706" si="61">(((N643/60)/60)/24)+DATE(1970,1,1)</f>
        <v>42786.25</v>
      </c>
      <c r="M643" s="16">
        <f>(((N643/60)/60)/24)+DATE(1970,1,1)</f>
        <v>42786.25</v>
      </c>
      <c r="N643">
        <v>1487570400</v>
      </c>
      <c r="O643" s="19">
        <f t="shared" ref="O643:O706" si="62">(((P643/60)/60)/24)+DATE(1970,1,1)</f>
        <v>42814.208333333328</v>
      </c>
      <c r="P643">
        <v>1489986000</v>
      </c>
      <c r="Q643" t="b">
        <v>0</v>
      </c>
      <c r="R643" t="b">
        <v>0</v>
      </c>
      <c r="S643" t="s">
        <v>33</v>
      </c>
      <c r="T643" t="str">
        <f t="shared" ref="T643:T706" si="63">LEFT(S643,FIND("~",SUBSTITUTE(S643,"/","~",LEN(S643)-LEN(SUBSTITUTE(S643,"/",""))))-1)</f>
        <v>theater</v>
      </c>
      <c r="U643" t="str">
        <f t="shared" ref="U643:U706" si="64">RIGHT(S643,LEN(S643)-FIND("/",S643))</f>
        <v>plays</v>
      </c>
    </row>
    <row r="644" spans="1:21" x14ac:dyDescent="0.35">
      <c r="A644">
        <v>642</v>
      </c>
      <c r="B644" s="4" t="s">
        <v>1326</v>
      </c>
      <c r="C644" s="3" t="s">
        <v>1327</v>
      </c>
      <c r="D644" s="11">
        <v>9200</v>
      </c>
      <c r="E644" s="11">
        <v>13382</v>
      </c>
      <c r="F644" s="9">
        <f t="shared" si="60"/>
        <v>145.45652173913044</v>
      </c>
      <c r="G644" s="6" t="s">
        <v>20</v>
      </c>
      <c r="H644">
        <v>129</v>
      </c>
      <c r="I644" s="11">
        <f t="shared" ref="I644:I707" si="65">E644/H644</f>
        <v>103.73643410852713</v>
      </c>
      <c r="J644" t="s">
        <v>15</v>
      </c>
      <c r="K644" t="s">
        <v>16</v>
      </c>
      <c r="L644" s="19">
        <f t="shared" si="61"/>
        <v>43451.25</v>
      </c>
      <c r="M644" s="16">
        <f>(((N644/60)/60)/24)+DATE(1970,1,1)</f>
        <v>43451.25</v>
      </c>
      <c r="N644">
        <v>1545026400</v>
      </c>
      <c r="O644" s="19">
        <f t="shared" si="62"/>
        <v>43460.25</v>
      </c>
      <c r="P644">
        <v>1545804000</v>
      </c>
      <c r="Q644" t="b">
        <v>0</v>
      </c>
      <c r="R644" t="b">
        <v>0</v>
      </c>
      <c r="S644" t="s">
        <v>65</v>
      </c>
      <c r="T644" t="str">
        <f t="shared" si="63"/>
        <v>technology</v>
      </c>
      <c r="U644" t="str">
        <f t="shared" si="64"/>
        <v>wearables</v>
      </c>
    </row>
    <row r="645" spans="1:21" x14ac:dyDescent="0.35">
      <c r="A645">
        <v>643</v>
      </c>
      <c r="B645" s="4" t="s">
        <v>1328</v>
      </c>
      <c r="C645" s="3" t="s">
        <v>1329</v>
      </c>
      <c r="D645" s="11">
        <v>14900</v>
      </c>
      <c r="E645" s="11">
        <v>32986</v>
      </c>
      <c r="F645" s="9">
        <f t="shared" si="60"/>
        <v>221.38255033557047</v>
      </c>
      <c r="G645" s="6" t="s">
        <v>20</v>
      </c>
      <c r="H645">
        <v>375</v>
      </c>
      <c r="I645" s="11">
        <f t="shared" si="65"/>
        <v>87.962666666666664</v>
      </c>
      <c r="J645" t="s">
        <v>21</v>
      </c>
      <c r="K645" t="s">
        <v>22</v>
      </c>
      <c r="L645" s="19">
        <f t="shared" si="61"/>
        <v>42795.25</v>
      </c>
      <c r="M645" s="16">
        <f>(((N645/60)/60)/24)+DATE(1970,1,1)</f>
        <v>42795.25</v>
      </c>
      <c r="N645">
        <v>1488348000</v>
      </c>
      <c r="O645" s="19">
        <f t="shared" si="62"/>
        <v>42813.208333333328</v>
      </c>
      <c r="P645">
        <v>1489899600</v>
      </c>
      <c r="Q645" t="b">
        <v>0</v>
      </c>
      <c r="R645" t="b">
        <v>0</v>
      </c>
      <c r="S645" t="s">
        <v>33</v>
      </c>
      <c r="T645" t="str">
        <f t="shared" si="63"/>
        <v>theater</v>
      </c>
      <c r="U645" t="str">
        <f t="shared" si="64"/>
        <v>plays</v>
      </c>
    </row>
    <row r="646" spans="1:21" x14ac:dyDescent="0.35">
      <c r="A646">
        <v>644</v>
      </c>
      <c r="B646" s="4" t="s">
        <v>1330</v>
      </c>
      <c r="C646" s="3" t="s">
        <v>1331</v>
      </c>
      <c r="D646" s="11">
        <v>169400</v>
      </c>
      <c r="E646" s="11">
        <v>81984</v>
      </c>
      <c r="F646" s="9">
        <f t="shared" si="60"/>
        <v>48.396694214876035</v>
      </c>
      <c r="G646" s="6" t="s">
        <v>14</v>
      </c>
      <c r="H646">
        <v>2928</v>
      </c>
      <c r="I646" s="11">
        <f t="shared" si="65"/>
        <v>28</v>
      </c>
      <c r="J646" t="s">
        <v>15</v>
      </c>
      <c r="K646" t="s">
        <v>16</v>
      </c>
      <c r="L646" s="19">
        <f t="shared" si="61"/>
        <v>43452.25</v>
      </c>
      <c r="M646" s="16">
        <f>(((N646/60)/60)/24)+DATE(1970,1,1)</f>
        <v>43452.25</v>
      </c>
      <c r="N646">
        <v>1545112800</v>
      </c>
      <c r="O646" s="19">
        <f t="shared" si="62"/>
        <v>43468.25</v>
      </c>
      <c r="P646">
        <v>1546495200</v>
      </c>
      <c r="Q646" t="b">
        <v>0</v>
      </c>
      <c r="R646" t="b">
        <v>0</v>
      </c>
      <c r="S646" t="s">
        <v>33</v>
      </c>
      <c r="T646" t="str">
        <f t="shared" si="63"/>
        <v>theater</v>
      </c>
      <c r="U646" t="str">
        <f t="shared" si="64"/>
        <v>plays</v>
      </c>
    </row>
    <row r="647" spans="1:21" x14ac:dyDescent="0.35">
      <c r="A647">
        <v>645</v>
      </c>
      <c r="B647" s="4" t="s">
        <v>1332</v>
      </c>
      <c r="C647" s="3" t="s">
        <v>1333</v>
      </c>
      <c r="D647" s="11">
        <v>192100</v>
      </c>
      <c r="E647" s="11">
        <v>178483</v>
      </c>
      <c r="F647" s="9">
        <f t="shared" si="60"/>
        <v>92.911504424778755</v>
      </c>
      <c r="G647" s="6" t="s">
        <v>14</v>
      </c>
      <c r="H647">
        <v>4697</v>
      </c>
      <c r="I647" s="11">
        <f t="shared" si="65"/>
        <v>37.999361294443261</v>
      </c>
      <c r="J647" t="s">
        <v>21</v>
      </c>
      <c r="K647" t="s">
        <v>22</v>
      </c>
      <c r="L647" s="19">
        <f t="shared" si="61"/>
        <v>43369.208333333328</v>
      </c>
      <c r="M647" s="16">
        <f>(((N647/60)/60)/24)+DATE(1970,1,1)</f>
        <v>43369.208333333328</v>
      </c>
      <c r="N647">
        <v>1537938000</v>
      </c>
      <c r="O647" s="19">
        <f t="shared" si="62"/>
        <v>43390.208333333328</v>
      </c>
      <c r="P647">
        <v>1539752400</v>
      </c>
      <c r="Q647" t="b">
        <v>0</v>
      </c>
      <c r="R647" t="b">
        <v>1</v>
      </c>
      <c r="S647" t="s">
        <v>23</v>
      </c>
      <c r="T647" t="str">
        <f t="shared" si="63"/>
        <v>music</v>
      </c>
      <c r="U647" t="str">
        <f t="shared" si="64"/>
        <v>rock</v>
      </c>
    </row>
    <row r="648" spans="1:21" x14ac:dyDescent="0.35">
      <c r="A648">
        <v>646</v>
      </c>
      <c r="B648" s="4" t="s">
        <v>1334</v>
      </c>
      <c r="C648" s="3" t="s">
        <v>1335</v>
      </c>
      <c r="D648" s="11">
        <v>98700</v>
      </c>
      <c r="E648" s="11">
        <v>87448</v>
      </c>
      <c r="F648" s="9">
        <f t="shared" si="60"/>
        <v>88.599797365754824</v>
      </c>
      <c r="G648" s="6" t="s">
        <v>14</v>
      </c>
      <c r="H648">
        <v>2915</v>
      </c>
      <c r="I648" s="11">
        <f t="shared" si="65"/>
        <v>29.999313893653515</v>
      </c>
      <c r="J648" t="s">
        <v>21</v>
      </c>
      <c r="K648" t="s">
        <v>22</v>
      </c>
      <c r="L648" s="19">
        <f t="shared" si="61"/>
        <v>41346.208333333336</v>
      </c>
      <c r="M648" s="16">
        <f>(((N648/60)/60)/24)+DATE(1970,1,1)</f>
        <v>41346.208333333336</v>
      </c>
      <c r="N648">
        <v>1363150800</v>
      </c>
      <c r="O648" s="19">
        <f t="shared" si="62"/>
        <v>41357.208333333336</v>
      </c>
      <c r="P648">
        <v>1364101200</v>
      </c>
      <c r="Q648" t="b">
        <v>0</v>
      </c>
      <c r="R648" t="b">
        <v>0</v>
      </c>
      <c r="S648" t="s">
        <v>89</v>
      </c>
      <c r="T648" t="str">
        <f t="shared" si="63"/>
        <v>games</v>
      </c>
      <c r="U648" t="str">
        <f t="shared" si="64"/>
        <v>video games</v>
      </c>
    </row>
    <row r="649" spans="1:21" x14ac:dyDescent="0.35">
      <c r="A649">
        <v>647</v>
      </c>
      <c r="B649" s="4" t="s">
        <v>1336</v>
      </c>
      <c r="C649" s="3" t="s">
        <v>1337</v>
      </c>
      <c r="D649" s="11">
        <v>4500</v>
      </c>
      <c r="E649" s="11">
        <v>1863</v>
      </c>
      <c r="F649" s="9">
        <f t="shared" si="60"/>
        <v>41.4</v>
      </c>
      <c r="G649" s="6" t="s">
        <v>14</v>
      </c>
      <c r="H649">
        <v>18</v>
      </c>
      <c r="I649" s="11">
        <f t="shared" si="65"/>
        <v>103.5</v>
      </c>
      <c r="J649" t="s">
        <v>21</v>
      </c>
      <c r="K649" t="s">
        <v>22</v>
      </c>
      <c r="L649" s="19">
        <f t="shared" si="61"/>
        <v>43199.208333333328</v>
      </c>
      <c r="M649" s="16">
        <f>(((N649/60)/60)/24)+DATE(1970,1,1)</f>
        <v>43199.208333333328</v>
      </c>
      <c r="N649">
        <v>1523250000</v>
      </c>
      <c r="O649" s="19">
        <f t="shared" si="62"/>
        <v>43223.208333333328</v>
      </c>
      <c r="P649">
        <v>1525323600</v>
      </c>
      <c r="Q649" t="b">
        <v>0</v>
      </c>
      <c r="R649" t="b">
        <v>0</v>
      </c>
      <c r="S649" t="s">
        <v>206</v>
      </c>
      <c r="T649" t="str">
        <f t="shared" si="63"/>
        <v>publishing</v>
      </c>
      <c r="U649" t="str">
        <f t="shared" si="64"/>
        <v>translations</v>
      </c>
    </row>
    <row r="650" spans="1:21" x14ac:dyDescent="0.35">
      <c r="A650">
        <v>648</v>
      </c>
      <c r="B650" s="4" t="s">
        <v>1338</v>
      </c>
      <c r="C650" s="3" t="s">
        <v>1339</v>
      </c>
      <c r="D650" s="11">
        <v>98600</v>
      </c>
      <c r="E650" s="11">
        <v>62174</v>
      </c>
      <c r="F650" s="9">
        <f t="shared" si="60"/>
        <v>63.056795131845846</v>
      </c>
      <c r="G650" s="6" t="s">
        <v>74</v>
      </c>
      <c r="H650">
        <v>723</v>
      </c>
      <c r="I650" s="11">
        <f t="shared" si="65"/>
        <v>85.994467496542185</v>
      </c>
      <c r="J650" t="s">
        <v>21</v>
      </c>
      <c r="K650" t="s">
        <v>22</v>
      </c>
      <c r="L650" s="19">
        <f t="shared" si="61"/>
        <v>42922.208333333328</v>
      </c>
      <c r="M650" s="16">
        <f>(((N650/60)/60)/24)+DATE(1970,1,1)</f>
        <v>42922.208333333328</v>
      </c>
      <c r="N650">
        <v>1499317200</v>
      </c>
      <c r="O650" s="19">
        <f t="shared" si="62"/>
        <v>42940.208333333328</v>
      </c>
      <c r="P650">
        <v>1500872400</v>
      </c>
      <c r="Q650" t="b">
        <v>1</v>
      </c>
      <c r="R650" t="b">
        <v>0</v>
      </c>
      <c r="S650" t="s">
        <v>17</v>
      </c>
      <c r="T650" t="str">
        <f t="shared" si="63"/>
        <v>food</v>
      </c>
      <c r="U650" t="str">
        <f t="shared" si="64"/>
        <v>food trucks</v>
      </c>
    </row>
    <row r="651" spans="1:21" x14ac:dyDescent="0.35">
      <c r="A651">
        <v>649</v>
      </c>
      <c r="B651" s="4" t="s">
        <v>1340</v>
      </c>
      <c r="C651" s="3" t="s">
        <v>1341</v>
      </c>
      <c r="D651" s="11">
        <v>121700</v>
      </c>
      <c r="E651" s="11">
        <v>59003</v>
      </c>
      <c r="F651" s="9">
        <f t="shared" si="60"/>
        <v>48.482333607230892</v>
      </c>
      <c r="G651" s="6" t="s">
        <v>14</v>
      </c>
      <c r="H651">
        <v>602</v>
      </c>
      <c r="I651" s="11">
        <f t="shared" si="65"/>
        <v>98.011627906976742</v>
      </c>
      <c r="J651" t="s">
        <v>98</v>
      </c>
      <c r="K651" t="s">
        <v>99</v>
      </c>
      <c r="L651" s="19">
        <f t="shared" si="61"/>
        <v>40471.208333333336</v>
      </c>
      <c r="M651" s="16">
        <f>(((N651/60)/60)/24)+DATE(1970,1,1)</f>
        <v>40471.208333333336</v>
      </c>
      <c r="N651">
        <v>1287550800</v>
      </c>
      <c r="O651" s="19">
        <f t="shared" si="62"/>
        <v>40482.208333333336</v>
      </c>
      <c r="P651">
        <v>1288501200</v>
      </c>
      <c r="Q651" t="b">
        <v>1</v>
      </c>
      <c r="R651" t="b">
        <v>1</v>
      </c>
      <c r="S651" t="s">
        <v>33</v>
      </c>
      <c r="T651" t="str">
        <f t="shared" si="63"/>
        <v>theater</v>
      </c>
      <c r="U651" t="str">
        <f t="shared" si="64"/>
        <v>plays</v>
      </c>
    </row>
    <row r="652" spans="1:21" x14ac:dyDescent="0.35">
      <c r="A652">
        <v>650</v>
      </c>
      <c r="B652" s="4" t="s">
        <v>1342</v>
      </c>
      <c r="C652" s="3" t="s">
        <v>1343</v>
      </c>
      <c r="D652" s="11">
        <v>100</v>
      </c>
      <c r="E652" s="11">
        <v>2</v>
      </c>
      <c r="F652" s="9">
        <f t="shared" si="60"/>
        <v>2</v>
      </c>
      <c r="G652" s="6" t="s">
        <v>14</v>
      </c>
      <c r="H652">
        <v>1</v>
      </c>
      <c r="I652" s="11">
        <f t="shared" si="65"/>
        <v>2</v>
      </c>
      <c r="J652" t="s">
        <v>21</v>
      </c>
      <c r="K652" t="s">
        <v>22</v>
      </c>
      <c r="L652" s="19">
        <f t="shared" si="61"/>
        <v>41828.208333333336</v>
      </c>
      <c r="M652" s="16">
        <f>(((N652/60)/60)/24)+DATE(1970,1,1)</f>
        <v>41828.208333333336</v>
      </c>
      <c r="N652">
        <v>1404795600</v>
      </c>
      <c r="O652" s="19">
        <f t="shared" si="62"/>
        <v>41855.208333333336</v>
      </c>
      <c r="P652">
        <v>1407128400</v>
      </c>
      <c r="Q652" t="b">
        <v>0</v>
      </c>
      <c r="R652" t="b">
        <v>0</v>
      </c>
      <c r="S652" t="s">
        <v>159</v>
      </c>
      <c r="T652" t="str">
        <f t="shared" si="63"/>
        <v>music</v>
      </c>
      <c r="U652" t="str">
        <f t="shared" si="64"/>
        <v>jazz</v>
      </c>
    </row>
    <row r="653" spans="1:21" x14ac:dyDescent="0.35">
      <c r="A653">
        <v>651</v>
      </c>
      <c r="B653" s="4" t="s">
        <v>1344</v>
      </c>
      <c r="C653" s="3" t="s">
        <v>1345</v>
      </c>
      <c r="D653" s="11">
        <v>196700</v>
      </c>
      <c r="E653" s="11">
        <v>174039</v>
      </c>
      <c r="F653" s="9">
        <f t="shared" si="60"/>
        <v>88.47941026944585</v>
      </c>
      <c r="G653" s="6" t="s">
        <v>14</v>
      </c>
      <c r="H653">
        <v>3868</v>
      </c>
      <c r="I653" s="11">
        <f t="shared" si="65"/>
        <v>44.994570837642193</v>
      </c>
      <c r="J653" t="s">
        <v>107</v>
      </c>
      <c r="K653" t="s">
        <v>108</v>
      </c>
      <c r="L653" s="19">
        <f t="shared" si="61"/>
        <v>41692.25</v>
      </c>
      <c r="M653" s="16">
        <f>(((N653/60)/60)/24)+DATE(1970,1,1)</f>
        <v>41692.25</v>
      </c>
      <c r="N653">
        <v>1393048800</v>
      </c>
      <c r="O653" s="19">
        <f t="shared" si="62"/>
        <v>41707.25</v>
      </c>
      <c r="P653">
        <v>1394344800</v>
      </c>
      <c r="Q653" t="b">
        <v>0</v>
      </c>
      <c r="R653" t="b">
        <v>0</v>
      </c>
      <c r="S653" t="s">
        <v>100</v>
      </c>
      <c r="T653" t="str">
        <f t="shared" si="63"/>
        <v>film &amp; video</v>
      </c>
      <c r="U653" t="str">
        <f t="shared" si="64"/>
        <v>shorts</v>
      </c>
    </row>
    <row r="654" spans="1:21" x14ac:dyDescent="0.35">
      <c r="A654">
        <v>652</v>
      </c>
      <c r="B654" s="4" t="s">
        <v>1346</v>
      </c>
      <c r="C654" s="3" t="s">
        <v>1347</v>
      </c>
      <c r="D654" s="11">
        <v>10000</v>
      </c>
      <c r="E654" s="11">
        <v>12684</v>
      </c>
      <c r="F654" s="9">
        <f t="shared" si="60"/>
        <v>126.84</v>
      </c>
      <c r="G654" s="6" t="s">
        <v>20</v>
      </c>
      <c r="H654">
        <v>409</v>
      </c>
      <c r="I654" s="11">
        <f t="shared" si="65"/>
        <v>31.012224938875306</v>
      </c>
      <c r="J654" t="s">
        <v>21</v>
      </c>
      <c r="K654" t="s">
        <v>22</v>
      </c>
      <c r="L654" s="19">
        <f t="shared" si="61"/>
        <v>42587.208333333328</v>
      </c>
      <c r="M654" s="16">
        <f>(((N654/60)/60)/24)+DATE(1970,1,1)</f>
        <v>42587.208333333328</v>
      </c>
      <c r="N654">
        <v>1470373200</v>
      </c>
      <c r="O654" s="19">
        <f t="shared" si="62"/>
        <v>42630.208333333328</v>
      </c>
      <c r="P654">
        <v>1474088400</v>
      </c>
      <c r="Q654" t="b">
        <v>0</v>
      </c>
      <c r="R654" t="b">
        <v>0</v>
      </c>
      <c r="S654" t="s">
        <v>28</v>
      </c>
      <c r="T654" t="str">
        <f t="shared" si="63"/>
        <v>technology</v>
      </c>
      <c r="U654" t="str">
        <f t="shared" si="64"/>
        <v>web</v>
      </c>
    </row>
    <row r="655" spans="1:21" x14ac:dyDescent="0.35">
      <c r="A655">
        <v>653</v>
      </c>
      <c r="B655" s="4" t="s">
        <v>1348</v>
      </c>
      <c r="C655" s="3" t="s">
        <v>1349</v>
      </c>
      <c r="D655" s="11">
        <v>600</v>
      </c>
      <c r="E655" s="11">
        <v>14033</v>
      </c>
      <c r="F655" s="9">
        <f t="shared" si="60"/>
        <v>2338.833333333333</v>
      </c>
      <c r="G655" s="6" t="s">
        <v>20</v>
      </c>
      <c r="H655">
        <v>234</v>
      </c>
      <c r="I655" s="11">
        <f t="shared" si="65"/>
        <v>59.970085470085472</v>
      </c>
      <c r="J655" t="s">
        <v>21</v>
      </c>
      <c r="K655" t="s">
        <v>22</v>
      </c>
      <c r="L655" s="19">
        <f t="shared" si="61"/>
        <v>42468.208333333328</v>
      </c>
      <c r="M655" s="16">
        <f>(((N655/60)/60)/24)+DATE(1970,1,1)</f>
        <v>42468.208333333328</v>
      </c>
      <c r="N655">
        <v>1460091600</v>
      </c>
      <c r="O655" s="19">
        <f t="shared" si="62"/>
        <v>42470.208333333328</v>
      </c>
      <c r="P655">
        <v>1460264400</v>
      </c>
      <c r="Q655" t="b">
        <v>0</v>
      </c>
      <c r="R655" t="b">
        <v>0</v>
      </c>
      <c r="S655" t="s">
        <v>28</v>
      </c>
      <c r="T655" t="str">
        <f t="shared" si="63"/>
        <v>technology</v>
      </c>
      <c r="U655" t="str">
        <f t="shared" si="64"/>
        <v>web</v>
      </c>
    </row>
    <row r="656" spans="1:21" x14ac:dyDescent="0.35">
      <c r="A656">
        <v>654</v>
      </c>
      <c r="B656" s="4" t="s">
        <v>1350</v>
      </c>
      <c r="C656" s="3" t="s">
        <v>1351</v>
      </c>
      <c r="D656" s="11">
        <v>35000</v>
      </c>
      <c r="E656" s="11">
        <v>177936</v>
      </c>
      <c r="F656" s="9">
        <f t="shared" si="60"/>
        <v>508.38857142857148</v>
      </c>
      <c r="G656" s="6" t="s">
        <v>20</v>
      </c>
      <c r="H656">
        <v>3016</v>
      </c>
      <c r="I656" s="11">
        <f t="shared" si="65"/>
        <v>58.9973474801061</v>
      </c>
      <c r="J656" t="s">
        <v>21</v>
      </c>
      <c r="K656" t="s">
        <v>22</v>
      </c>
      <c r="L656" s="19">
        <f t="shared" si="61"/>
        <v>42240.208333333328</v>
      </c>
      <c r="M656" s="16">
        <f>(((N656/60)/60)/24)+DATE(1970,1,1)</f>
        <v>42240.208333333328</v>
      </c>
      <c r="N656">
        <v>1440392400</v>
      </c>
      <c r="O656" s="19">
        <f t="shared" si="62"/>
        <v>42245.208333333328</v>
      </c>
      <c r="P656">
        <v>1440824400</v>
      </c>
      <c r="Q656" t="b">
        <v>0</v>
      </c>
      <c r="R656" t="b">
        <v>0</v>
      </c>
      <c r="S656" t="s">
        <v>148</v>
      </c>
      <c r="T656" t="str">
        <f t="shared" si="63"/>
        <v>music</v>
      </c>
      <c r="U656" t="str">
        <f t="shared" si="64"/>
        <v>metal</v>
      </c>
    </row>
    <row r="657" spans="1:21" x14ac:dyDescent="0.35">
      <c r="A657">
        <v>655</v>
      </c>
      <c r="B657" s="4" t="s">
        <v>1352</v>
      </c>
      <c r="C657" s="3" t="s">
        <v>1353</v>
      </c>
      <c r="D657" s="11">
        <v>6900</v>
      </c>
      <c r="E657" s="11">
        <v>13212</v>
      </c>
      <c r="F657" s="9">
        <f t="shared" si="60"/>
        <v>191.47826086956522</v>
      </c>
      <c r="G657" s="6" t="s">
        <v>20</v>
      </c>
      <c r="H657">
        <v>264</v>
      </c>
      <c r="I657" s="11">
        <f t="shared" si="65"/>
        <v>50.045454545454547</v>
      </c>
      <c r="J657" t="s">
        <v>21</v>
      </c>
      <c r="K657" t="s">
        <v>22</v>
      </c>
      <c r="L657" s="19">
        <f t="shared" si="61"/>
        <v>42796.25</v>
      </c>
      <c r="M657" s="16">
        <f>(((N657/60)/60)/24)+DATE(1970,1,1)</f>
        <v>42796.25</v>
      </c>
      <c r="N657">
        <v>1488434400</v>
      </c>
      <c r="O657" s="19">
        <f t="shared" si="62"/>
        <v>42809.208333333328</v>
      </c>
      <c r="P657">
        <v>1489554000</v>
      </c>
      <c r="Q657" t="b">
        <v>1</v>
      </c>
      <c r="R657" t="b">
        <v>0</v>
      </c>
      <c r="S657" t="s">
        <v>122</v>
      </c>
      <c r="T657" t="str">
        <f t="shared" si="63"/>
        <v>photography</v>
      </c>
      <c r="U657" t="str">
        <f t="shared" si="64"/>
        <v>photography books</v>
      </c>
    </row>
    <row r="658" spans="1:21" ht="31" x14ac:dyDescent="0.35">
      <c r="A658">
        <v>656</v>
      </c>
      <c r="B658" s="4" t="s">
        <v>1354</v>
      </c>
      <c r="C658" s="3" t="s">
        <v>1355</v>
      </c>
      <c r="D658" s="11">
        <v>118400</v>
      </c>
      <c r="E658" s="11">
        <v>49879</v>
      </c>
      <c r="F658" s="9">
        <f t="shared" si="60"/>
        <v>42.127533783783782</v>
      </c>
      <c r="G658" s="6" t="s">
        <v>14</v>
      </c>
      <c r="H658">
        <v>504</v>
      </c>
      <c r="I658" s="11">
        <f t="shared" si="65"/>
        <v>98.966269841269835</v>
      </c>
      <c r="J658" t="s">
        <v>26</v>
      </c>
      <c r="K658" t="s">
        <v>27</v>
      </c>
      <c r="L658" s="19">
        <f t="shared" si="61"/>
        <v>43097.25</v>
      </c>
      <c r="M658" s="16">
        <f>(((N658/60)/60)/24)+DATE(1970,1,1)</f>
        <v>43097.25</v>
      </c>
      <c r="N658">
        <v>1514440800</v>
      </c>
      <c r="O658" s="19">
        <f t="shared" si="62"/>
        <v>43102.25</v>
      </c>
      <c r="P658">
        <v>1514872800</v>
      </c>
      <c r="Q658" t="b">
        <v>0</v>
      </c>
      <c r="R658" t="b">
        <v>0</v>
      </c>
      <c r="S658" t="s">
        <v>17</v>
      </c>
      <c r="T658" t="str">
        <f t="shared" si="63"/>
        <v>food</v>
      </c>
      <c r="U658" t="str">
        <f t="shared" si="64"/>
        <v>food trucks</v>
      </c>
    </row>
    <row r="659" spans="1:21" x14ac:dyDescent="0.35">
      <c r="A659">
        <v>657</v>
      </c>
      <c r="B659" s="4" t="s">
        <v>1356</v>
      </c>
      <c r="C659" s="3" t="s">
        <v>1357</v>
      </c>
      <c r="D659" s="11">
        <v>10000</v>
      </c>
      <c r="E659" s="11">
        <v>824</v>
      </c>
      <c r="F659" s="9">
        <f t="shared" si="60"/>
        <v>8.24</v>
      </c>
      <c r="G659" s="6" t="s">
        <v>14</v>
      </c>
      <c r="H659">
        <v>14</v>
      </c>
      <c r="I659" s="11">
        <f t="shared" si="65"/>
        <v>58.857142857142854</v>
      </c>
      <c r="J659" t="s">
        <v>21</v>
      </c>
      <c r="K659" t="s">
        <v>22</v>
      </c>
      <c r="L659" s="19">
        <f t="shared" si="61"/>
        <v>43096.25</v>
      </c>
      <c r="M659" s="16">
        <f>(((N659/60)/60)/24)+DATE(1970,1,1)</f>
        <v>43096.25</v>
      </c>
      <c r="N659">
        <v>1514354400</v>
      </c>
      <c r="O659" s="19">
        <f t="shared" si="62"/>
        <v>43112.25</v>
      </c>
      <c r="P659">
        <v>1515736800</v>
      </c>
      <c r="Q659" t="b">
        <v>0</v>
      </c>
      <c r="R659" t="b">
        <v>0</v>
      </c>
      <c r="S659" t="s">
        <v>474</v>
      </c>
      <c r="T659" t="str">
        <f t="shared" si="63"/>
        <v>film &amp; video</v>
      </c>
      <c r="U659" t="str">
        <f t="shared" si="64"/>
        <v>science fiction</v>
      </c>
    </row>
    <row r="660" spans="1:21" x14ac:dyDescent="0.35">
      <c r="A660">
        <v>658</v>
      </c>
      <c r="B660" s="4" t="s">
        <v>1358</v>
      </c>
      <c r="C660" s="3" t="s">
        <v>1359</v>
      </c>
      <c r="D660" s="11">
        <v>52600</v>
      </c>
      <c r="E660" s="11">
        <v>31594</v>
      </c>
      <c r="F660" s="9">
        <f t="shared" si="60"/>
        <v>60.064638783269963</v>
      </c>
      <c r="G660" s="6" t="s">
        <v>74</v>
      </c>
      <c r="H660">
        <v>390</v>
      </c>
      <c r="I660" s="11">
        <f t="shared" si="65"/>
        <v>81.010256410256417</v>
      </c>
      <c r="J660" t="s">
        <v>21</v>
      </c>
      <c r="K660" t="s">
        <v>22</v>
      </c>
      <c r="L660" s="19">
        <f t="shared" si="61"/>
        <v>42246.208333333328</v>
      </c>
      <c r="M660" s="16">
        <f>(((N660/60)/60)/24)+DATE(1970,1,1)</f>
        <v>42246.208333333328</v>
      </c>
      <c r="N660">
        <v>1440910800</v>
      </c>
      <c r="O660" s="19">
        <f t="shared" si="62"/>
        <v>42269.208333333328</v>
      </c>
      <c r="P660">
        <v>1442898000</v>
      </c>
      <c r="Q660" t="b">
        <v>0</v>
      </c>
      <c r="R660" t="b">
        <v>0</v>
      </c>
      <c r="S660" t="s">
        <v>23</v>
      </c>
      <c r="T660" t="str">
        <f t="shared" si="63"/>
        <v>music</v>
      </c>
      <c r="U660" t="str">
        <f t="shared" si="64"/>
        <v>rock</v>
      </c>
    </row>
    <row r="661" spans="1:21" x14ac:dyDescent="0.35">
      <c r="A661">
        <v>659</v>
      </c>
      <c r="B661" s="4" t="s">
        <v>1360</v>
      </c>
      <c r="C661" s="3" t="s">
        <v>1361</v>
      </c>
      <c r="D661" s="11">
        <v>120700</v>
      </c>
      <c r="E661" s="11">
        <v>57010</v>
      </c>
      <c r="F661" s="9">
        <f t="shared" si="60"/>
        <v>47.232808616404313</v>
      </c>
      <c r="G661" s="6" t="s">
        <v>14</v>
      </c>
      <c r="H661">
        <v>750</v>
      </c>
      <c r="I661" s="11">
        <f t="shared" si="65"/>
        <v>76.013333333333335</v>
      </c>
      <c r="J661" t="s">
        <v>40</v>
      </c>
      <c r="K661" t="s">
        <v>41</v>
      </c>
      <c r="L661" s="19">
        <f t="shared" si="61"/>
        <v>40570.25</v>
      </c>
      <c r="M661" s="16">
        <f>(((N661/60)/60)/24)+DATE(1970,1,1)</f>
        <v>40570.25</v>
      </c>
      <c r="N661">
        <v>1296108000</v>
      </c>
      <c r="O661" s="19">
        <f t="shared" si="62"/>
        <v>40571.25</v>
      </c>
      <c r="P661">
        <v>1296194400</v>
      </c>
      <c r="Q661" t="b">
        <v>0</v>
      </c>
      <c r="R661" t="b">
        <v>0</v>
      </c>
      <c r="S661" t="s">
        <v>42</v>
      </c>
      <c r="T661" t="str">
        <f t="shared" si="63"/>
        <v>film &amp; video</v>
      </c>
      <c r="U661" t="str">
        <f t="shared" si="64"/>
        <v>documentary</v>
      </c>
    </row>
    <row r="662" spans="1:21" x14ac:dyDescent="0.35">
      <c r="A662">
        <v>660</v>
      </c>
      <c r="B662" s="4" t="s">
        <v>1362</v>
      </c>
      <c r="C662" s="3" t="s">
        <v>1363</v>
      </c>
      <c r="D662" s="11">
        <v>9100</v>
      </c>
      <c r="E662" s="11">
        <v>7438</v>
      </c>
      <c r="F662" s="9">
        <f t="shared" si="60"/>
        <v>81.736263736263737</v>
      </c>
      <c r="G662" s="6" t="s">
        <v>14</v>
      </c>
      <c r="H662">
        <v>77</v>
      </c>
      <c r="I662" s="11">
        <f t="shared" si="65"/>
        <v>96.597402597402592</v>
      </c>
      <c r="J662" t="s">
        <v>21</v>
      </c>
      <c r="K662" t="s">
        <v>22</v>
      </c>
      <c r="L662" s="19">
        <f t="shared" si="61"/>
        <v>42237.208333333328</v>
      </c>
      <c r="M662" s="16">
        <f>(((N662/60)/60)/24)+DATE(1970,1,1)</f>
        <v>42237.208333333328</v>
      </c>
      <c r="N662">
        <v>1440133200</v>
      </c>
      <c r="O662" s="19">
        <f t="shared" si="62"/>
        <v>42246.208333333328</v>
      </c>
      <c r="P662">
        <v>1440910800</v>
      </c>
      <c r="Q662" t="b">
        <v>1</v>
      </c>
      <c r="R662" t="b">
        <v>0</v>
      </c>
      <c r="S662" t="s">
        <v>33</v>
      </c>
      <c r="T662" t="str">
        <f t="shared" si="63"/>
        <v>theater</v>
      </c>
      <c r="U662" t="str">
        <f t="shared" si="64"/>
        <v>plays</v>
      </c>
    </row>
    <row r="663" spans="1:21" x14ac:dyDescent="0.35">
      <c r="A663">
        <v>661</v>
      </c>
      <c r="B663" s="4" t="s">
        <v>1364</v>
      </c>
      <c r="C663" s="3" t="s">
        <v>1365</v>
      </c>
      <c r="D663" s="11">
        <v>106800</v>
      </c>
      <c r="E663" s="11">
        <v>57872</v>
      </c>
      <c r="F663" s="9">
        <f t="shared" si="60"/>
        <v>54.187265917603</v>
      </c>
      <c r="G663" s="6" t="s">
        <v>14</v>
      </c>
      <c r="H663">
        <v>752</v>
      </c>
      <c r="I663" s="11">
        <f t="shared" si="65"/>
        <v>76.957446808510639</v>
      </c>
      <c r="J663" t="s">
        <v>36</v>
      </c>
      <c r="K663" t="s">
        <v>37</v>
      </c>
      <c r="L663" s="19">
        <f t="shared" si="61"/>
        <v>40996.208333333336</v>
      </c>
      <c r="M663" s="16">
        <f>(((N663/60)/60)/24)+DATE(1970,1,1)</f>
        <v>40996.208333333336</v>
      </c>
      <c r="N663">
        <v>1332910800</v>
      </c>
      <c r="O663" s="19">
        <f t="shared" si="62"/>
        <v>41026.208333333336</v>
      </c>
      <c r="P663">
        <v>1335502800</v>
      </c>
      <c r="Q663" t="b">
        <v>0</v>
      </c>
      <c r="R663" t="b">
        <v>0</v>
      </c>
      <c r="S663" t="s">
        <v>159</v>
      </c>
      <c r="T663" t="str">
        <f t="shared" si="63"/>
        <v>music</v>
      </c>
      <c r="U663" t="str">
        <f t="shared" si="64"/>
        <v>jazz</v>
      </c>
    </row>
    <row r="664" spans="1:21" x14ac:dyDescent="0.35">
      <c r="A664">
        <v>662</v>
      </c>
      <c r="B664" s="4" t="s">
        <v>1366</v>
      </c>
      <c r="C664" s="3" t="s">
        <v>1367</v>
      </c>
      <c r="D664" s="11">
        <v>9100</v>
      </c>
      <c r="E664" s="11">
        <v>8906</v>
      </c>
      <c r="F664" s="9">
        <f t="shared" si="60"/>
        <v>97.868131868131869</v>
      </c>
      <c r="G664" s="6" t="s">
        <v>14</v>
      </c>
      <c r="H664">
        <v>131</v>
      </c>
      <c r="I664" s="11">
        <f t="shared" si="65"/>
        <v>67.984732824427482</v>
      </c>
      <c r="J664" t="s">
        <v>21</v>
      </c>
      <c r="K664" t="s">
        <v>22</v>
      </c>
      <c r="L664" s="19">
        <f t="shared" si="61"/>
        <v>43443.25</v>
      </c>
      <c r="M664" s="16">
        <f>(((N664/60)/60)/24)+DATE(1970,1,1)</f>
        <v>43443.25</v>
      </c>
      <c r="N664">
        <v>1544335200</v>
      </c>
      <c r="O664" s="19">
        <f t="shared" si="62"/>
        <v>43447.25</v>
      </c>
      <c r="P664">
        <v>1544680800</v>
      </c>
      <c r="Q664" t="b">
        <v>0</v>
      </c>
      <c r="R664" t="b">
        <v>0</v>
      </c>
      <c r="S664" t="s">
        <v>33</v>
      </c>
      <c r="T664" t="str">
        <f t="shared" si="63"/>
        <v>theater</v>
      </c>
      <c r="U664" t="str">
        <f t="shared" si="64"/>
        <v>plays</v>
      </c>
    </row>
    <row r="665" spans="1:21" x14ac:dyDescent="0.35">
      <c r="A665">
        <v>663</v>
      </c>
      <c r="B665" s="4" t="s">
        <v>1368</v>
      </c>
      <c r="C665" s="3" t="s">
        <v>1369</v>
      </c>
      <c r="D665" s="11">
        <v>10000</v>
      </c>
      <c r="E665" s="11">
        <v>7724</v>
      </c>
      <c r="F665" s="9">
        <f t="shared" si="60"/>
        <v>77.239999999999995</v>
      </c>
      <c r="G665" s="6" t="s">
        <v>14</v>
      </c>
      <c r="H665">
        <v>87</v>
      </c>
      <c r="I665" s="11">
        <f t="shared" si="65"/>
        <v>88.781609195402297</v>
      </c>
      <c r="J665" t="s">
        <v>21</v>
      </c>
      <c r="K665" t="s">
        <v>22</v>
      </c>
      <c r="L665" s="19">
        <f t="shared" si="61"/>
        <v>40458.208333333336</v>
      </c>
      <c r="M665" s="16">
        <f>(((N665/60)/60)/24)+DATE(1970,1,1)</f>
        <v>40458.208333333336</v>
      </c>
      <c r="N665">
        <v>1286427600</v>
      </c>
      <c r="O665" s="19">
        <f t="shared" si="62"/>
        <v>40481.208333333336</v>
      </c>
      <c r="P665">
        <v>1288414800</v>
      </c>
      <c r="Q665" t="b">
        <v>0</v>
      </c>
      <c r="R665" t="b">
        <v>0</v>
      </c>
      <c r="S665" t="s">
        <v>33</v>
      </c>
      <c r="T665" t="str">
        <f t="shared" si="63"/>
        <v>theater</v>
      </c>
      <c r="U665" t="str">
        <f t="shared" si="64"/>
        <v>plays</v>
      </c>
    </row>
    <row r="666" spans="1:21" x14ac:dyDescent="0.35">
      <c r="A666">
        <v>664</v>
      </c>
      <c r="B666" s="4" t="s">
        <v>708</v>
      </c>
      <c r="C666" s="3" t="s">
        <v>1370</v>
      </c>
      <c r="D666" s="11">
        <v>79400</v>
      </c>
      <c r="E666" s="11">
        <v>26571</v>
      </c>
      <c r="F666" s="9">
        <f t="shared" si="60"/>
        <v>33.464735516372798</v>
      </c>
      <c r="G666" s="6" t="s">
        <v>14</v>
      </c>
      <c r="H666">
        <v>1063</v>
      </c>
      <c r="I666" s="11">
        <f t="shared" si="65"/>
        <v>24.99623706491063</v>
      </c>
      <c r="J666" t="s">
        <v>21</v>
      </c>
      <c r="K666" t="s">
        <v>22</v>
      </c>
      <c r="L666" s="19">
        <f t="shared" si="61"/>
        <v>40959.25</v>
      </c>
      <c r="M666" s="16">
        <f>(((N666/60)/60)/24)+DATE(1970,1,1)</f>
        <v>40959.25</v>
      </c>
      <c r="N666">
        <v>1329717600</v>
      </c>
      <c r="O666" s="19">
        <f t="shared" si="62"/>
        <v>40969.25</v>
      </c>
      <c r="P666">
        <v>1330581600</v>
      </c>
      <c r="Q666" t="b">
        <v>0</v>
      </c>
      <c r="R666" t="b">
        <v>0</v>
      </c>
      <c r="S666" t="s">
        <v>159</v>
      </c>
      <c r="T666" t="str">
        <f t="shared" si="63"/>
        <v>music</v>
      </c>
      <c r="U666" t="str">
        <f t="shared" si="64"/>
        <v>jazz</v>
      </c>
    </row>
    <row r="667" spans="1:21" x14ac:dyDescent="0.35">
      <c r="A667">
        <v>665</v>
      </c>
      <c r="B667" s="4" t="s">
        <v>1371</v>
      </c>
      <c r="C667" s="3" t="s">
        <v>1372</v>
      </c>
      <c r="D667" s="11">
        <v>5100</v>
      </c>
      <c r="E667" s="11">
        <v>12219</v>
      </c>
      <c r="F667" s="9">
        <f t="shared" si="60"/>
        <v>239.58823529411765</v>
      </c>
      <c r="G667" s="6" t="s">
        <v>20</v>
      </c>
      <c r="H667">
        <v>272</v>
      </c>
      <c r="I667" s="11">
        <f t="shared" si="65"/>
        <v>44.922794117647058</v>
      </c>
      <c r="J667" t="s">
        <v>21</v>
      </c>
      <c r="K667" t="s">
        <v>22</v>
      </c>
      <c r="L667" s="19">
        <f t="shared" si="61"/>
        <v>40733.208333333336</v>
      </c>
      <c r="M667" s="16">
        <f>(((N667/60)/60)/24)+DATE(1970,1,1)</f>
        <v>40733.208333333336</v>
      </c>
      <c r="N667">
        <v>1310187600</v>
      </c>
      <c r="O667" s="19">
        <f t="shared" si="62"/>
        <v>40747.208333333336</v>
      </c>
      <c r="P667">
        <v>1311397200</v>
      </c>
      <c r="Q667" t="b">
        <v>0</v>
      </c>
      <c r="R667" t="b">
        <v>1</v>
      </c>
      <c r="S667" t="s">
        <v>42</v>
      </c>
      <c r="T667" t="str">
        <f t="shared" si="63"/>
        <v>film &amp; video</v>
      </c>
      <c r="U667" t="str">
        <f t="shared" si="64"/>
        <v>documentary</v>
      </c>
    </row>
    <row r="668" spans="1:21" x14ac:dyDescent="0.35">
      <c r="A668">
        <v>666</v>
      </c>
      <c r="B668" s="4" t="s">
        <v>1373</v>
      </c>
      <c r="C668" s="3" t="s">
        <v>1374</v>
      </c>
      <c r="D668" s="11">
        <v>3100</v>
      </c>
      <c r="E668" s="11">
        <v>1985</v>
      </c>
      <c r="F668" s="9">
        <f t="shared" si="60"/>
        <v>64.032258064516128</v>
      </c>
      <c r="G668" s="6" t="s">
        <v>74</v>
      </c>
      <c r="H668">
        <v>25</v>
      </c>
      <c r="I668" s="11">
        <f t="shared" si="65"/>
        <v>79.400000000000006</v>
      </c>
      <c r="J668" t="s">
        <v>21</v>
      </c>
      <c r="K668" t="s">
        <v>22</v>
      </c>
      <c r="L668" s="19">
        <f t="shared" si="61"/>
        <v>41516.208333333336</v>
      </c>
      <c r="M668" s="16">
        <f>(((N668/60)/60)/24)+DATE(1970,1,1)</f>
        <v>41516.208333333336</v>
      </c>
      <c r="N668">
        <v>1377838800</v>
      </c>
      <c r="O668" s="19">
        <f t="shared" si="62"/>
        <v>41522.208333333336</v>
      </c>
      <c r="P668">
        <v>1378357200</v>
      </c>
      <c r="Q668" t="b">
        <v>0</v>
      </c>
      <c r="R668" t="b">
        <v>1</v>
      </c>
      <c r="S668" t="s">
        <v>33</v>
      </c>
      <c r="T668" t="str">
        <f t="shared" si="63"/>
        <v>theater</v>
      </c>
      <c r="U668" t="str">
        <f t="shared" si="64"/>
        <v>plays</v>
      </c>
    </row>
    <row r="669" spans="1:21" ht="31" x14ac:dyDescent="0.35">
      <c r="A669">
        <v>667</v>
      </c>
      <c r="B669" s="4" t="s">
        <v>1375</v>
      </c>
      <c r="C669" s="3" t="s">
        <v>1376</v>
      </c>
      <c r="D669" s="11">
        <v>6900</v>
      </c>
      <c r="E669" s="11">
        <v>12155</v>
      </c>
      <c r="F669" s="9">
        <f t="shared" si="60"/>
        <v>176.15942028985506</v>
      </c>
      <c r="G669" s="6" t="s">
        <v>20</v>
      </c>
      <c r="H669">
        <v>419</v>
      </c>
      <c r="I669" s="11">
        <f t="shared" si="65"/>
        <v>29.009546539379475</v>
      </c>
      <c r="J669" t="s">
        <v>21</v>
      </c>
      <c r="K669" t="s">
        <v>22</v>
      </c>
      <c r="L669" s="19">
        <f t="shared" si="61"/>
        <v>41892.208333333336</v>
      </c>
      <c r="M669" s="16">
        <f>(((N669/60)/60)/24)+DATE(1970,1,1)</f>
        <v>41892.208333333336</v>
      </c>
      <c r="N669">
        <v>1410325200</v>
      </c>
      <c r="O669" s="19">
        <f t="shared" si="62"/>
        <v>41901.208333333336</v>
      </c>
      <c r="P669">
        <v>1411102800</v>
      </c>
      <c r="Q669" t="b">
        <v>0</v>
      </c>
      <c r="R669" t="b">
        <v>0</v>
      </c>
      <c r="S669" t="s">
        <v>1029</v>
      </c>
      <c r="T669" t="str">
        <f t="shared" si="63"/>
        <v>journalism</v>
      </c>
      <c r="U669" t="str">
        <f t="shared" si="64"/>
        <v>audio</v>
      </c>
    </row>
    <row r="670" spans="1:21" ht="31" x14ac:dyDescent="0.35">
      <c r="A670">
        <v>668</v>
      </c>
      <c r="B670" s="4" t="s">
        <v>1377</v>
      </c>
      <c r="C670" s="3" t="s">
        <v>1378</v>
      </c>
      <c r="D670" s="11">
        <v>27500</v>
      </c>
      <c r="E670" s="11">
        <v>5593</v>
      </c>
      <c r="F670" s="9">
        <f t="shared" si="60"/>
        <v>20.33818181818182</v>
      </c>
      <c r="G670" s="6" t="s">
        <v>14</v>
      </c>
      <c r="H670">
        <v>76</v>
      </c>
      <c r="I670" s="11">
        <f t="shared" si="65"/>
        <v>73.59210526315789</v>
      </c>
      <c r="J670" t="s">
        <v>21</v>
      </c>
      <c r="K670" t="s">
        <v>22</v>
      </c>
      <c r="L670" s="19">
        <f t="shared" si="61"/>
        <v>41122.208333333336</v>
      </c>
      <c r="M670" s="16">
        <f>(((N670/60)/60)/24)+DATE(1970,1,1)</f>
        <v>41122.208333333336</v>
      </c>
      <c r="N670">
        <v>1343797200</v>
      </c>
      <c r="O670" s="19">
        <f t="shared" si="62"/>
        <v>41134.208333333336</v>
      </c>
      <c r="P670">
        <v>1344834000</v>
      </c>
      <c r="Q670" t="b">
        <v>0</v>
      </c>
      <c r="R670" t="b">
        <v>0</v>
      </c>
      <c r="S670" t="s">
        <v>33</v>
      </c>
      <c r="T670" t="str">
        <f t="shared" si="63"/>
        <v>theater</v>
      </c>
      <c r="U670" t="str">
        <f t="shared" si="64"/>
        <v>plays</v>
      </c>
    </row>
    <row r="671" spans="1:21" x14ac:dyDescent="0.35">
      <c r="A671">
        <v>669</v>
      </c>
      <c r="B671" s="4" t="s">
        <v>1379</v>
      </c>
      <c r="C671" s="3" t="s">
        <v>1380</v>
      </c>
      <c r="D671" s="11">
        <v>48800</v>
      </c>
      <c r="E671" s="11">
        <v>175020</v>
      </c>
      <c r="F671" s="9">
        <f t="shared" si="60"/>
        <v>358.64754098360658</v>
      </c>
      <c r="G671" s="6" t="s">
        <v>20</v>
      </c>
      <c r="H671">
        <v>1621</v>
      </c>
      <c r="I671" s="11">
        <f t="shared" si="65"/>
        <v>107.97038864898211</v>
      </c>
      <c r="J671" t="s">
        <v>107</v>
      </c>
      <c r="K671" t="s">
        <v>108</v>
      </c>
      <c r="L671" s="19">
        <f t="shared" si="61"/>
        <v>42912.208333333328</v>
      </c>
      <c r="M671" s="16">
        <f>(((N671/60)/60)/24)+DATE(1970,1,1)</f>
        <v>42912.208333333328</v>
      </c>
      <c r="N671">
        <v>1498453200</v>
      </c>
      <c r="O671" s="19">
        <f t="shared" si="62"/>
        <v>42921.208333333328</v>
      </c>
      <c r="P671">
        <v>1499230800</v>
      </c>
      <c r="Q671" t="b">
        <v>0</v>
      </c>
      <c r="R671" t="b">
        <v>0</v>
      </c>
      <c r="S671" t="s">
        <v>33</v>
      </c>
      <c r="T671" t="str">
        <f t="shared" si="63"/>
        <v>theater</v>
      </c>
      <c r="U671" t="str">
        <f t="shared" si="64"/>
        <v>plays</v>
      </c>
    </row>
    <row r="672" spans="1:21" ht="31" x14ac:dyDescent="0.35">
      <c r="A672">
        <v>670</v>
      </c>
      <c r="B672" s="4" t="s">
        <v>1334</v>
      </c>
      <c r="C672" s="3" t="s">
        <v>1381</v>
      </c>
      <c r="D672" s="11">
        <v>16200</v>
      </c>
      <c r="E672" s="11">
        <v>75955</v>
      </c>
      <c r="F672" s="9">
        <f t="shared" si="60"/>
        <v>468.85802469135803</v>
      </c>
      <c r="G672" s="6" t="s">
        <v>20</v>
      </c>
      <c r="H672">
        <v>1101</v>
      </c>
      <c r="I672" s="11">
        <f t="shared" si="65"/>
        <v>68.987284287011803</v>
      </c>
      <c r="J672" t="s">
        <v>21</v>
      </c>
      <c r="K672" t="s">
        <v>22</v>
      </c>
      <c r="L672" s="19">
        <f t="shared" si="61"/>
        <v>42425.25</v>
      </c>
      <c r="M672" s="16">
        <f>(((N672/60)/60)/24)+DATE(1970,1,1)</f>
        <v>42425.25</v>
      </c>
      <c r="N672">
        <v>1456380000</v>
      </c>
      <c r="O672" s="19">
        <f t="shared" si="62"/>
        <v>42437.25</v>
      </c>
      <c r="P672">
        <v>1457416800</v>
      </c>
      <c r="Q672" t="b">
        <v>0</v>
      </c>
      <c r="R672" t="b">
        <v>0</v>
      </c>
      <c r="S672" t="s">
        <v>60</v>
      </c>
      <c r="T672" t="str">
        <f t="shared" si="63"/>
        <v>music</v>
      </c>
      <c r="U672" t="str">
        <f t="shared" si="64"/>
        <v>indie rock</v>
      </c>
    </row>
    <row r="673" spans="1:21" ht="31" x14ac:dyDescent="0.35">
      <c r="A673">
        <v>671</v>
      </c>
      <c r="B673" s="4" t="s">
        <v>1382</v>
      </c>
      <c r="C673" s="3" t="s">
        <v>1383</v>
      </c>
      <c r="D673" s="11">
        <v>97600</v>
      </c>
      <c r="E673" s="11">
        <v>119127</v>
      </c>
      <c r="F673" s="9">
        <f t="shared" si="60"/>
        <v>122.05635245901641</v>
      </c>
      <c r="G673" s="6" t="s">
        <v>20</v>
      </c>
      <c r="H673">
        <v>1073</v>
      </c>
      <c r="I673" s="11">
        <f t="shared" si="65"/>
        <v>111.02236719478098</v>
      </c>
      <c r="J673" t="s">
        <v>21</v>
      </c>
      <c r="K673" t="s">
        <v>22</v>
      </c>
      <c r="L673" s="19">
        <f t="shared" si="61"/>
        <v>40390.208333333336</v>
      </c>
      <c r="M673" s="16">
        <f>(((N673/60)/60)/24)+DATE(1970,1,1)</f>
        <v>40390.208333333336</v>
      </c>
      <c r="N673">
        <v>1280552400</v>
      </c>
      <c r="O673" s="19">
        <f t="shared" si="62"/>
        <v>40394.208333333336</v>
      </c>
      <c r="P673">
        <v>1280898000</v>
      </c>
      <c r="Q673" t="b">
        <v>0</v>
      </c>
      <c r="R673" t="b">
        <v>1</v>
      </c>
      <c r="S673" t="s">
        <v>33</v>
      </c>
      <c r="T673" t="str">
        <f t="shared" si="63"/>
        <v>theater</v>
      </c>
      <c r="U673" t="str">
        <f t="shared" si="64"/>
        <v>plays</v>
      </c>
    </row>
    <row r="674" spans="1:21" x14ac:dyDescent="0.35">
      <c r="A674">
        <v>672</v>
      </c>
      <c r="B674" s="4" t="s">
        <v>1384</v>
      </c>
      <c r="C674" s="3" t="s">
        <v>1385</v>
      </c>
      <c r="D674" s="11">
        <v>197900</v>
      </c>
      <c r="E674" s="11">
        <v>110689</v>
      </c>
      <c r="F674" s="9">
        <f t="shared" si="60"/>
        <v>55.931783729156137</v>
      </c>
      <c r="G674" s="6" t="s">
        <v>14</v>
      </c>
      <c r="H674">
        <v>4428</v>
      </c>
      <c r="I674" s="11">
        <f t="shared" si="65"/>
        <v>24.997515808491418</v>
      </c>
      <c r="J674" t="s">
        <v>26</v>
      </c>
      <c r="K674" t="s">
        <v>27</v>
      </c>
      <c r="L674" s="19">
        <f t="shared" si="61"/>
        <v>43180.208333333328</v>
      </c>
      <c r="M674" s="16">
        <f>(((N674/60)/60)/24)+DATE(1970,1,1)</f>
        <v>43180.208333333328</v>
      </c>
      <c r="N674">
        <v>1521608400</v>
      </c>
      <c r="O674" s="19">
        <f t="shared" si="62"/>
        <v>43190.208333333328</v>
      </c>
      <c r="P674">
        <v>1522472400</v>
      </c>
      <c r="Q674" t="b">
        <v>0</v>
      </c>
      <c r="R674" t="b">
        <v>0</v>
      </c>
      <c r="S674" t="s">
        <v>33</v>
      </c>
      <c r="T674" t="str">
        <f t="shared" si="63"/>
        <v>theater</v>
      </c>
      <c r="U674" t="str">
        <f t="shared" si="64"/>
        <v>plays</v>
      </c>
    </row>
    <row r="675" spans="1:21" x14ac:dyDescent="0.35">
      <c r="A675">
        <v>673</v>
      </c>
      <c r="B675" s="4" t="s">
        <v>1386</v>
      </c>
      <c r="C675" s="3" t="s">
        <v>1387</v>
      </c>
      <c r="D675" s="11">
        <v>5600</v>
      </c>
      <c r="E675" s="11">
        <v>2445</v>
      </c>
      <c r="F675" s="9">
        <f t="shared" si="60"/>
        <v>43.660714285714285</v>
      </c>
      <c r="G675" s="6" t="s">
        <v>14</v>
      </c>
      <c r="H675">
        <v>58</v>
      </c>
      <c r="I675" s="11">
        <f t="shared" si="65"/>
        <v>42.155172413793103</v>
      </c>
      <c r="J675" t="s">
        <v>107</v>
      </c>
      <c r="K675" t="s">
        <v>108</v>
      </c>
      <c r="L675" s="19">
        <f t="shared" si="61"/>
        <v>42475.208333333328</v>
      </c>
      <c r="M675" s="16">
        <f>(((N675/60)/60)/24)+DATE(1970,1,1)</f>
        <v>42475.208333333328</v>
      </c>
      <c r="N675">
        <v>1460696400</v>
      </c>
      <c r="O675" s="19">
        <f t="shared" si="62"/>
        <v>42496.208333333328</v>
      </c>
      <c r="P675">
        <v>1462510800</v>
      </c>
      <c r="Q675" t="b">
        <v>0</v>
      </c>
      <c r="R675" t="b">
        <v>0</v>
      </c>
      <c r="S675" t="s">
        <v>60</v>
      </c>
      <c r="T675" t="str">
        <f t="shared" si="63"/>
        <v>music</v>
      </c>
      <c r="U675" t="str">
        <f t="shared" si="64"/>
        <v>indie rock</v>
      </c>
    </row>
    <row r="676" spans="1:21" x14ac:dyDescent="0.35">
      <c r="A676">
        <v>674</v>
      </c>
      <c r="B676" s="4" t="s">
        <v>1388</v>
      </c>
      <c r="C676" s="3" t="s">
        <v>1389</v>
      </c>
      <c r="D676" s="11">
        <v>170700</v>
      </c>
      <c r="E676" s="11">
        <v>57250</v>
      </c>
      <c r="F676" s="9">
        <f t="shared" si="60"/>
        <v>33.53837141183363</v>
      </c>
      <c r="G676" s="6" t="s">
        <v>74</v>
      </c>
      <c r="H676">
        <v>1218</v>
      </c>
      <c r="I676" s="11">
        <f t="shared" si="65"/>
        <v>47.003284072249592</v>
      </c>
      <c r="J676" t="s">
        <v>21</v>
      </c>
      <c r="K676" t="s">
        <v>22</v>
      </c>
      <c r="L676" s="19">
        <f t="shared" si="61"/>
        <v>40774.208333333336</v>
      </c>
      <c r="M676" s="16">
        <f>(((N676/60)/60)/24)+DATE(1970,1,1)</f>
        <v>40774.208333333336</v>
      </c>
      <c r="N676">
        <v>1313730000</v>
      </c>
      <c r="O676" s="19">
        <f t="shared" si="62"/>
        <v>40821.208333333336</v>
      </c>
      <c r="P676">
        <v>1317790800</v>
      </c>
      <c r="Q676" t="b">
        <v>0</v>
      </c>
      <c r="R676" t="b">
        <v>0</v>
      </c>
      <c r="S676" t="s">
        <v>122</v>
      </c>
      <c r="T676" t="str">
        <f t="shared" si="63"/>
        <v>photography</v>
      </c>
      <c r="U676" t="str">
        <f t="shared" si="64"/>
        <v>photography books</v>
      </c>
    </row>
    <row r="677" spans="1:21" x14ac:dyDescent="0.35">
      <c r="A677">
        <v>675</v>
      </c>
      <c r="B677" s="4" t="s">
        <v>1390</v>
      </c>
      <c r="C677" s="3" t="s">
        <v>1391</v>
      </c>
      <c r="D677" s="11">
        <v>9700</v>
      </c>
      <c r="E677" s="11">
        <v>11929</v>
      </c>
      <c r="F677" s="9">
        <f t="shared" si="60"/>
        <v>122.97938144329896</v>
      </c>
      <c r="G677" s="6" t="s">
        <v>20</v>
      </c>
      <c r="H677">
        <v>331</v>
      </c>
      <c r="I677" s="11">
        <f t="shared" si="65"/>
        <v>36.0392749244713</v>
      </c>
      <c r="J677" t="s">
        <v>21</v>
      </c>
      <c r="K677" t="s">
        <v>22</v>
      </c>
      <c r="L677" s="19">
        <f t="shared" si="61"/>
        <v>43719.208333333328</v>
      </c>
      <c r="M677" s="16">
        <f>(((N677/60)/60)/24)+DATE(1970,1,1)</f>
        <v>43719.208333333328</v>
      </c>
      <c r="N677">
        <v>1568178000</v>
      </c>
      <c r="O677" s="19">
        <f t="shared" si="62"/>
        <v>43726.208333333328</v>
      </c>
      <c r="P677">
        <v>1568782800</v>
      </c>
      <c r="Q677" t="b">
        <v>0</v>
      </c>
      <c r="R677" t="b">
        <v>0</v>
      </c>
      <c r="S677" t="s">
        <v>1029</v>
      </c>
      <c r="T677" t="str">
        <f t="shared" si="63"/>
        <v>journalism</v>
      </c>
      <c r="U677" t="str">
        <f t="shared" si="64"/>
        <v>audio</v>
      </c>
    </row>
    <row r="678" spans="1:21" x14ac:dyDescent="0.35">
      <c r="A678">
        <v>676</v>
      </c>
      <c r="B678" s="4" t="s">
        <v>1392</v>
      </c>
      <c r="C678" s="3" t="s">
        <v>1393</v>
      </c>
      <c r="D678" s="11">
        <v>62300</v>
      </c>
      <c r="E678" s="11">
        <v>118214</v>
      </c>
      <c r="F678" s="9">
        <f t="shared" si="60"/>
        <v>189.74959871589084</v>
      </c>
      <c r="G678" s="6" t="s">
        <v>20</v>
      </c>
      <c r="H678">
        <v>1170</v>
      </c>
      <c r="I678" s="11">
        <f t="shared" si="65"/>
        <v>101.03760683760684</v>
      </c>
      <c r="J678" t="s">
        <v>21</v>
      </c>
      <c r="K678" t="s">
        <v>22</v>
      </c>
      <c r="L678" s="19">
        <f t="shared" si="61"/>
        <v>41178.208333333336</v>
      </c>
      <c r="M678" s="16">
        <f>(((N678/60)/60)/24)+DATE(1970,1,1)</f>
        <v>41178.208333333336</v>
      </c>
      <c r="N678">
        <v>1348635600</v>
      </c>
      <c r="O678" s="19">
        <f t="shared" si="62"/>
        <v>41187.208333333336</v>
      </c>
      <c r="P678">
        <v>1349413200</v>
      </c>
      <c r="Q678" t="b">
        <v>0</v>
      </c>
      <c r="R678" t="b">
        <v>0</v>
      </c>
      <c r="S678" t="s">
        <v>122</v>
      </c>
      <c r="T678" t="str">
        <f t="shared" si="63"/>
        <v>photography</v>
      </c>
      <c r="U678" t="str">
        <f t="shared" si="64"/>
        <v>photography books</v>
      </c>
    </row>
    <row r="679" spans="1:21" x14ac:dyDescent="0.35">
      <c r="A679">
        <v>677</v>
      </c>
      <c r="B679" s="4" t="s">
        <v>1394</v>
      </c>
      <c r="C679" s="3" t="s">
        <v>1395</v>
      </c>
      <c r="D679" s="11">
        <v>5300</v>
      </c>
      <c r="E679" s="11">
        <v>4432</v>
      </c>
      <c r="F679" s="9">
        <f t="shared" si="60"/>
        <v>83.622641509433961</v>
      </c>
      <c r="G679" s="6" t="s">
        <v>14</v>
      </c>
      <c r="H679">
        <v>111</v>
      </c>
      <c r="I679" s="11">
        <f t="shared" si="65"/>
        <v>39.927927927927925</v>
      </c>
      <c r="J679" t="s">
        <v>21</v>
      </c>
      <c r="K679" t="s">
        <v>22</v>
      </c>
      <c r="L679" s="19">
        <f t="shared" si="61"/>
        <v>42561.208333333328</v>
      </c>
      <c r="M679" s="16">
        <f>(((N679/60)/60)/24)+DATE(1970,1,1)</f>
        <v>42561.208333333328</v>
      </c>
      <c r="N679">
        <v>1468126800</v>
      </c>
      <c r="O679" s="19">
        <f t="shared" si="62"/>
        <v>42611.208333333328</v>
      </c>
      <c r="P679">
        <v>1472446800</v>
      </c>
      <c r="Q679" t="b">
        <v>0</v>
      </c>
      <c r="R679" t="b">
        <v>0</v>
      </c>
      <c r="S679" t="s">
        <v>119</v>
      </c>
      <c r="T679" t="str">
        <f t="shared" si="63"/>
        <v>publishing</v>
      </c>
      <c r="U679" t="str">
        <f t="shared" si="64"/>
        <v>fiction</v>
      </c>
    </row>
    <row r="680" spans="1:21" x14ac:dyDescent="0.35">
      <c r="A680">
        <v>678</v>
      </c>
      <c r="B680" s="4" t="s">
        <v>1396</v>
      </c>
      <c r="C680" s="3" t="s">
        <v>1397</v>
      </c>
      <c r="D680" s="11">
        <v>99500</v>
      </c>
      <c r="E680" s="11">
        <v>17879</v>
      </c>
      <c r="F680" s="9">
        <f t="shared" si="60"/>
        <v>17.968844221105527</v>
      </c>
      <c r="G680" s="6" t="s">
        <v>74</v>
      </c>
      <c r="H680">
        <v>215</v>
      </c>
      <c r="I680" s="11">
        <f t="shared" si="65"/>
        <v>83.158139534883716</v>
      </c>
      <c r="J680" t="s">
        <v>21</v>
      </c>
      <c r="K680" t="s">
        <v>22</v>
      </c>
      <c r="L680" s="19">
        <f t="shared" si="61"/>
        <v>43484.25</v>
      </c>
      <c r="M680" s="16">
        <f>(((N680/60)/60)/24)+DATE(1970,1,1)</f>
        <v>43484.25</v>
      </c>
      <c r="N680">
        <v>1547877600</v>
      </c>
      <c r="O680" s="19">
        <f t="shared" si="62"/>
        <v>43486.25</v>
      </c>
      <c r="P680">
        <v>1548050400</v>
      </c>
      <c r="Q680" t="b">
        <v>0</v>
      </c>
      <c r="R680" t="b">
        <v>0</v>
      </c>
      <c r="S680" t="s">
        <v>53</v>
      </c>
      <c r="T680" t="str">
        <f t="shared" si="63"/>
        <v>film &amp; video</v>
      </c>
      <c r="U680" t="str">
        <f t="shared" si="64"/>
        <v>drama</v>
      </c>
    </row>
    <row r="681" spans="1:21" x14ac:dyDescent="0.35">
      <c r="A681">
        <v>679</v>
      </c>
      <c r="B681" s="4" t="s">
        <v>668</v>
      </c>
      <c r="C681" s="3" t="s">
        <v>1398</v>
      </c>
      <c r="D681" s="11">
        <v>1400</v>
      </c>
      <c r="E681" s="11">
        <v>14511</v>
      </c>
      <c r="F681" s="9">
        <f t="shared" si="60"/>
        <v>1036.5</v>
      </c>
      <c r="G681" s="6" t="s">
        <v>20</v>
      </c>
      <c r="H681">
        <v>363</v>
      </c>
      <c r="I681" s="11">
        <f t="shared" si="65"/>
        <v>39.97520661157025</v>
      </c>
      <c r="J681" t="s">
        <v>21</v>
      </c>
      <c r="K681" t="s">
        <v>22</v>
      </c>
      <c r="L681" s="19">
        <f t="shared" si="61"/>
        <v>43756.208333333328</v>
      </c>
      <c r="M681" s="16">
        <f>(((N681/60)/60)/24)+DATE(1970,1,1)</f>
        <v>43756.208333333328</v>
      </c>
      <c r="N681">
        <v>1571374800</v>
      </c>
      <c r="O681" s="19">
        <f t="shared" si="62"/>
        <v>43761.208333333328</v>
      </c>
      <c r="P681">
        <v>1571806800</v>
      </c>
      <c r="Q681" t="b">
        <v>0</v>
      </c>
      <c r="R681" t="b">
        <v>1</v>
      </c>
      <c r="S681" t="s">
        <v>17</v>
      </c>
      <c r="T681" t="str">
        <f t="shared" si="63"/>
        <v>food</v>
      </c>
      <c r="U681" t="str">
        <f t="shared" si="64"/>
        <v>food trucks</v>
      </c>
    </row>
    <row r="682" spans="1:21" ht="31" x14ac:dyDescent="0.35">
      <c r="A682">
        <v>680</v>
      </c>
      <c r="B682" s="4" t="s">
        <v>1399</v>
      </c>
      <c r="C682" s="3" t="s">
        <v>1400</v>
      </c>
      <c r="D682" s="11">
        <v>145600</v>
      </c>
      <c r="E682" s="11">
        <v>141822</v>
      </c>
      <c r="F682" s="9">
        <f t="shared" si="60"/>
        <v>97.405219780219781</v>
      </c>
      <c r="G682" s="6" t="s">
        <v>14</v>
      </c>
      <c r="H682">
        <v>2955</v>
      </c>
      <c r="I682" s="11">
        <f t="shared" si="65"/>
        <v>47.993908629441627</v>
      </c>
      <c r="J682" t="s">
        <v>21</v>
      </c>
      <c r="K682" t="s">
        <v>22</v>
      </c>
      <c r="L682" s="19">
        <f t="shared" si="61"/>
        <v>43813.25</v>
      </c>
      <c r="M682" s="16">
        <f>(((N682/60)/60)/24)+DATE(1970,1,1)</f>
        <v>43813.25</v>
      </c>
      <c r="N682">
        <v>1576303200</v>
      </c>
      <c r="O682" s="19">
        <f t="shared" si="62"/>
        <v>43815.25</v>
      </c>
      <c r="P682">
        <v>1576476000</v>
      </c>
      <c r="Q682" t="b">
        <v>0</v>
      </c>
      <c r="R682" t="b">
        <v>1</v>
      </c>
      <c r="S682" t="s">
        <v>292</v>
      </c>
      <c r="T682" t="str">
        <f t="shared" si="63"/>
        <v>games</v>
      </c>
      <c r="U682" t="str">
        <f t="shared" si="64"/>
        <v>mobile games</v>
      </c>
    </row>
    <row r="683" spans="1:21" ht="31" x14ac:dyDescent="0.35">
      <c r="A683">
        <v>681</v>
      </c>
      <c r="B683" s="4" t="s">
        <v>1401</v>
      </c>
      <c r="C683" s="3" t="s">
        <v>1402</v>
      </c>
      <c r="D683" s="11">
        <v>184100</v>
      </c>
      <c r="E683" s="11">
        <v>159037</v>
      </c>
      <c r="F683" s="9">
        <f t="shared" si="60"/>
        <v>86.386203150461711</v>
      </c>
      <c r="G683" s="6" t="s">
        <v>14</v>
      </c>
      <c r="H683">
        <v>1657</v>
      </c>
      <c r="I683" s="11">
        <f t="shared" si="65"/>
        <v>95.978877489438744</v>
      </c>
      <c r="J683" t="s">
        <v>21</v>
      </c>
      <c r="K683" t="s">
        <v>22</v>
      </c>
      <c r="L683" s="19">
        <f t="shared" si="61"/>
        <v>40898.25</v>
      </c>
      <c r="M683" s="16">
        <f>(((N683/60)/60)/24)+DATE(1970,1,1)</f>
        <v>40898.25</v>
      </c>
      <c r="N683">
        <v>1324447200</v>
      </c>
      <c r="O683" s="19">
        <f t="shared" si="62"/>
        <v>40904.25</v>
      </c>
      <c r="P683">
        <v>1324965600</v>
      </c>
      <c r="Q683" t="b">
        <v>0</v>
      </c>
      <c r="R683" t="b">
        <v>0</v>
      </c>
      <c r="S683" t="s">
        <v>33</v>
      </c>
      <c r="T683" t="str">
        <f t="shared" si="63"/>
        <v>theater</v>
      </c>
      <c r="U683" t="str">
        <f t="shared" si="64"/>
        <v>plays</v>
      </c>
    </row>
    <row r="684" spans="1:21" x14ac:dyDescent="0.35">
      <c r="A684">
        <v>682</v>
      </c>
      <c r="B684" s="4" t="s">
        <v>1403</v>
      </c>
      <c r="C684" s="3" t="s">
        <v>1404</v>
      </c>
      <c r="D684" s="11">
        <v>5400</v>
      </c>
      <c r="E684" s="11">
        <v>8109</v>
      </c>
      <c r="F684" s="9">
        <f t="shared" si="60"/>
        <v>150.16666666666666</v>
      </c>
      <c r="G684" s="6" t="s">
        <v>20</v>
      </c>
      <c r="H684">
        <v>103</v>
      </c>
      <c r="I684" s="11">
        <f t="shared" si="65"/>
        <v>78.728155339805824</v>
      </c>
      <c r="J684" t="s">
        <v>21</v>
      </c>
      <c r="K684" t="s">
        <v>22</v>
      </c>
      <c r="L684" s="19">
        <f t="shared" si="61"/>
        <v>41619.25</v>
      </c>
      <c r="M684" s="16">
        <f>(((N684/60)/60)/24)+DATE(1970,1,1)</f>
        <v>41619.25</v>
      </c>
      <c r="N684">
        <v>1386741600</v>
      </c>
      <c r="O684" s="19">
        <f t="shared" si="62"/>
        <v>41628.25</v>
      </c>
      <c r="P684">
        <v>1387519200</v>
      </c>
      <c r="Q684" t="b">
        <v>0</v>
      </c>
      <c r="R684" t="b">
        <v>0</v>
      </c>
      <c r="S684" t="s">
        <v>33</v>
      </c>
      <c r="T684" t="str">
        <f t="shared" si="63"/>
        <v>theater</v>
      </c>
      <c r="U684" t="str">
        <f t="shared" si="64"/>
        <v>plays</v>
      </c>
    </row>
    <row r="685" spans="1:21" x14ac:dyDescent="0.35">
      <c r="A685">
        <v>683</v>
      </c>
      <c r="B685" s="4" t="s">
        <v>1405</v>
      </c>
      <c r="C685" s="3" t="s">
        <v>1406</v>
      </c>
      <c r="D685" s="11">
        <v>2300</v>
      </c>
      <c r="E685" s="11">
        <v>8244</v>
      </c>
      <c r="F685" s="9">
        <f t="shared" si="60"/>
        <v>358.43478260869563</v>
      </c>
      <c r="G685" s="6" t="s">
        <v>20</v>
      </c>
      <c r="H685">
        <v>147</v>
      </c>
      <c r="I685" s="11">
        <f t="shared" si="65"/>
        <v>56.081632653061227</v>
      </c>
      <c r="J685" t="s">
        <v>21</v>
      </c>
      <c r="K685" t="s">
        <v>22</v>
      </c>
      <c r="L685" s="19">
        <f t="shared" si="61"/>
        <v>43359.208333333328</v>
      </c>
      <c r="M685" s="16">
        <f>(((N685/60)/60)/24)+DATE(1970,1,1)</f>
        <v>43359.208333333328</v>
      </c>
      <c r="N685">
        <v>1537074000</v>
      </c>
      <c r="O685" s="19">
        <f t="shared" si="62"/>
        <v>43361.208333333328</v>
      </c>
      <c r="P685">
        <v>1537246800</v>
      </c>
      <c r="Q685" t="b">
        <v>0</v>
      </c>
      <c r="R685" t="b">
        <v>0</v>
      </c>
      <c r="S685" t="s">
        <v>33</v>
      </c>
      <c r="T685" t="str">
        <f t="shared" si="63"/>
        <v>theater</v>
      </c>
      <c r="U685" t="str">
        <f t="shared" si="64"/>
        <v>plays</v>
      </c>
    </row>
    <row r="686" spans="1:21" x14ac:dyDescent="0.35">
      <c r="A686">
        <v>684</v>
      </c>
      <c r="B686" s="4" t="s">
        <v>1407</v>
      </c>
      <c r="C686" s="3" t="s">
        <v>1408</v>
      </c>
      <c r="D686" s="11">
        <v>1400</v>
      </c>
      <c r="E686" s="11">
        <v>7600</v>
      </c>
      <c r="F686" s="9">
        <f t="shared" si="60"/>
        <v>542.85714285714289</v>
      </c>
      <c r="G686" s="6" t="s">
        <v>20</v>
      </c>
      <c r="H686">
        <v>110</v>
      </c>
      <c r="I686" s="11">
        <f t="shared" si="65"/>
        <v>69.090909090909093</v>
      </c>
      <c r="J686" t="s">
        <v>15</v>
      </c>
      <c r="K686" t="s">
        <v>16</v>
      </c>
      <c r="L686" s="19">
        <f t="shared" si="61"/>
        <v>40358.208333333336</v>
      </c>
      <c r="M686" s="16">
        <f>(((N686/60)/60)/24)+DATE(1970,1,1)</f>
        <v>40358.208333333336</v>
      </c>
      <c r="N686">
        <v>1277787600</v>
      </c>
      <c r="O686" s="19">
        <f t="shared" si="62"/>
        <v>40378.208333333336</v>
      </c>
      <c r="P686">
        <v>1279515600</v>
      </c>
      <c r="Q686" t="b">
        <v>0</v>
      </c>
      <c r="R686" t="b">
        <v>0</v>
      </c>
      <c r="S686" t="s">
        <v>68</v>
      </c>
      <c r="T686" t="str">
        <f t="shared" si="63"/>
        <v>publishing</v>
      </c>
      <c r="U686" t="str">
        <f t="shared" si="64"/>
        <v>nonfiction</v>
      </c>
    </row>
    <row r="687" spans="1:21" x14ac:dyDescent="0.35">
      <c r="A687">
        <v>685</v>
      </c>
      <c r="B687" s="4" t="s">
        <v>1409</v>
      </c>
      <c r="C687" s="3" t="s">
        <v>1410</v>
      </c>
      <c r="D687" s="11">
        <v>140000</v>
      </c>
      <c r="E687" s="11">
        <v>94501</v>
      </c>
      <c r="F687" s="9">
        <f t="shared" si="60"/>
        <v>67.500714285714281</v>
      </c>
      <c r="G687" s="6" t="s">
        <v>14</v>
      </c>
      <c r="H687">
        <v>926</v>
      </c>
      <c r="I687" s="11">
        <f t="shared" si="65"/>
        <v>102.05291576673866</v>
      </c>
      <c r="J687" t="s">
        <v>15</v>
      </c>
      <c r="K687" t="s">
        <v>16</v>
      </c>
      <c r="L687" s="19">
        <f t="shared" si="61"/>
        <v>42239.208333333328</v>
      </c>
      <c r="M687" s="16">
        <f>(((N687/60)/60)/24)+DATE(1970,1,1)</f>
        <v>42239.208333333328</v>
      </c>
      <c r="N687">
        <v>1440306000</v>
      </c>
      <c r="O687" s="19">
        <f t="shared" si="62"/>
        <v>42263.208333333328</v>
      </c>
      <c r="P687">
        <v>1442379600</v>
      </c>
      <c r="Q687" t="b">
        <v>0</v>
      </c>
      <c r="R687" t="b">
        <v>0</v>
      </c>
      <c r="S687" t="s">
        <v>33</v>
      </c>
      <c r="T687" t="str">
        <f t="shared" si="63"/>
        <v>theater</v>
      </c>
      <c r="U687" t="str">
        <f t="shared" si="64"/>
        <v>plays</v>
      </c>
    </row>
    <row r="688" spans="1:21" x14ac:dyDescent="0.35">
      <c r="A688">
        <v>686</v>
      </c>
      <c r="B688" s="4" t="s">
        <v>1411</v>
      </c>
      <c r="C688" s="3" t="s">
        <v>1412</v>
      </c>
      <c r="D688" s="11">
        <v>7500</v>
      </c>
      <c r="E688" s="11">
        <v>14381</v>
      </c>
      <c r="F688" s="9">
        <f t="shared" si="60"/>
        <v>191.74666666666667</v>
      </c>
      <c r="G688" s="6" t="s">
        <v>20</v>
      </c>
      <c r="H688">
        <v>134</v>
      </c>
      <c r="I688" s="11">
        <f t="shared" si="65"/>
        <v>107.32089552238806</v>
      </c>
      <c r="J688" t="s">
        <v>21</v>
      </c>
      <c r="K688" t="s">
        <v>22</v>
      </c>
      <c r="L688" s="19">
        <f t="shared" si="61"/>
        <v>43186.208333333328</v>
      </c>
      <c r="M688" s="16">
        <f>(((N688/60)/60)/24)+DATE(1970,1,1)</f>
        <v>43186.208333333328</v>
      </c>
      <c r="N688">
        <v>1522126800</v>
      </c>
      <c r="O688" s="19">
        <f t="shared" si="62"/>
        <v>43197.208333333328</v>
      </c>
      <c r="P688">
        <v>1523077200</v>
      </c>
      <c r="Q688" t="b">
        <v>0</v>
      </c>
      <c r="R688" t="b">
        <v>0</v>
      </c>
      <c r="S688" t="s">
        <v>65</v>
      </c>
      <c r="T688" t="str">
        <f t="shared" si="63"/>
        <v>technology</v>
      </c>
      <c r="U688" t="str">
        <f t="shared" si="64"/>
        <v>wearables</v>
      </c>
    </row>
    <row r="689" spans="1:21" x14ac:dyDescent="0.35">
      <c r="A689">
        <v>687</v>
      </c>
      <c r="B689" s="4" t="s">
        <v>1413</v>
      </c>
      <c r="C689" s="3" t="s">
        <v>1414</v>
      </c>
      <c r="D689" s="11">
        <v>1500</v>
      </c>
      <c r="E689" s="11">
        <v>13980</v>
      </c>
      <c r="F689" s="9">
        <f t="shared" si="60"/>
        <v>932</v>
      </c>
      <c r="G689" s="6" t="s">
        <v>20</v>
      </c>
      <c r="H689">
        <v>269</v>
      </c>
      <c r="I689" s="11">
        <f t="shared" si="65"/>
        <v>51.970260223048328</v>
      </c>
      <c r="J689" t="s">
        <v>21</v>
      </c>
      <c r="K689" t="s">
        <v>22</v>
      </c>
      <c r="L689" s="19">
        <f t="shared" si="61"/>
        <v>42806.25</v>
      </c>
      <c r="M689" s="16">
        <f>(((N689/60)/60)/24)+DATE(1970,1,1)</f>
        <v>42806.25</v>
      </c>
      <c r="N689">
        <v>1489298400</v>
      </c>
      <c r="O689" s="19">
        <f t="shared" si="62"/>
        <v>42809.208333333328</v>
      </c>
      <c r="P689">
        <v>1489554000</v>
      </c>
      <c r="Q689" t="b">
        <v>0</v>
      </c>
      <c r="R689" t="b">
        <v>0</v>
      </c>
      <c r="S689" t="s">
        <v>33</v>
      </c>
      <c r="T689" t="str">
        <f t="shared" si="63"/>
        <v>theater</v>
      </c>
      <c r="U689" t="str">
        <f t="shared" si="64"/>
        <v>plays</v>
      </c>
    </row>
    <row r="690" spans="1:21" x14ac:dyDescent="0.35">
      <c r="A690">
        <v>688</v>
      </c>
      <c r="B690" s="4" t="s">
        <v>1415</v>
      </c>
      <c r="C690" s="3" t="s">
        <v>1416</v>
      </c>
      <c r="D690" s="11">
        <v>2900</v>
      </c>
      <c r="E690" s="11">
        <v>12449</v>
      </c>
      <c r="F690" s="9">
        <f t="shared" si="60"/>
        <v>429.27586206896552</v>
      </c>
      <c r="G690" s="6" t="s">
        <v>20</v>
      </c>
      <c r="H690">
        <v>175</v>
      </c>
      <c r="I690" s="11">
        <f t="shared" si="65"/>
        <v>71.137142857142862</v>
      </c>
      <c r="J690" t="s">
        <v>21</v>
      </c>
      <c r="K690" t="s">
        <v>22</v>
      </c>
      <c r="L690" s="19">
        <f t="shared" si="61"/>
        <v>43475.25</v>
      </c>
      <c r="M690" s="16">
        <f>(((N690/60)/60)/24)+DATE(1970,1,1)</f>
        <v>43475.25</v>
      </c>
      <c r="N690">
        <v>1547100000</v>
      </c>
      <c r="O690" s="19">
        <f t="shared" si="62"/>
        <v>43491.25</v>
      </c>
      <c r="P690">
        <v>1548482400</v>
      </c>
      <c r="Q690" t="b">
        <v>0</v>
      </c>
      <c r="R690" t="b">
        <v>1</v>
      </c>
      <c r="S690" t="s">
        <v>269</v>
      </c>
      <c r="T690" t="str">
        <f t="shared" si="63"/>
        <v>film &amp; video</v>
      </c>
      <c r="U690" t="str">
        <f t="shared" si="64"/>
        <v>television</v>
      </c>
    </row>
    <row r="691" spans="1:21" x14ac:dyDescent="0.35">
      <c r="A691">
        <v>689</v>
      </c>
      <c r="B691" s="4" t="s">
        <v>1417</v>
      </c>
      <c r="C691" s="3" t="s">
        <v>1418</v>
      </c>
      <c r="D691" s="11">
        <v>7300</v>
      </c>
      <c r="E691" s="11">
        <v>7348</v>
      </c>
      <c r="F691" s="9">
        <f t="shared" si="60"/>
        <v>100.65753424657535</v>
      </c>
      <c r="G691" s="6" t="s">
        <v>20</v>
      </c>
      <c r="H691">
        <v>69</v>
      </c>
      <c r="I691" s="11">
        <f t="shared" si="65"/>
        <v>106.49275362318841</v>
      </c>
      <c r="J691" t="s">
        <v>21</v>
      </c>
      <c r="K691" t="s">
        <v>22</v>
      </c>
      <c r="L691" s="19">
        <f t="shared" si="61"/>
        <v>41576.208333333336</v>
      </c>
      <c r="M691" s="16">
        <f>(((N691/60)/60)/24)+DATE(1970,1,1)</f>
        <v>41576.208333333336</v>
      </c>
      <c r="N691">
        <v>1383022800</v>
      </c>
      <c r="O691" s="19">
        <f t="shared" si="62"/>
        <v>41588.25</v>
      </c>
      <c r="P691">
        <v>1384063200</v>
      </c>
      <c r="Q691" t="b">
        <v>0</v>
      </c>
      <c r="R691" t="b">
        <v>0</v>
      </c>
      <c r="S691" t="s">
        <v>28</v>
      </c>
      <c r="T691" t="str">
        <f t="shared" si="63"/>
        <v>technology</v>
      </c>
      <c r="U691" t="str">
        <f t="shared" si="64"/>
        <v>web</v>
      </c>
    </row>
    <row r="692" spans="1:21" x14ac:dyDescent="0.35">
      <c r="A692">
        <v>690</v>
      </c>
      <c r="B692" s="4" t="s">
        <v>1419</v>
      </c>
      <c r="C692" s="3" t="s">
        <v>1420</v>
      </c>
      <c r="D692" s="11">
        <v>3600</v>
      </c>
      <c r="E692" s="11">
        <v>8158</v>
      </c>
      <c r="F692" s="9">
        <f t="shared" si="60"/>
        <v>226.61111111111109</v>
      </c>
      <c r="G692" s="6" t="s">
        <v>20</v>
      </c>
      <c r="H692">
        <v>190</v>
      </c>
      <c r="I692" s="11">
        <f t="shared" si="65"/>
        <v>42.93684210526316</v>
      </c>
      <c r="J692" t="s">
        <v>21</v>
      </c>
      <c r="K692" t="s">
        <v>22</v>
      </c>
      <c r="L692" s="19">
        <f t="shared" si="61"/>
        <v>40874.25</v>
      </c>
      <c r="M692" s="16">
        <f>(((N692/60)/60)/24)+DATE(1970,1,1)</f>
        <v>40874.25</v>
      </c>
      <c r="N692">
        <v>1322373600</v>
      </c>
      <c r="O692" s="19">
        <f t="shared" si="62"/>
        <v>40880.25</v>
      </c>
      <c r="P692">
        <v>1322892000</v>
      </c>
      <c r="Q692" t="b">
        <v>0</v>
      </c>
      <c r="R692" t="b">
        <v>1</v>
      </c>
      <c r="S692" t="s">
        <v>42</v>
      </c>
      <c r="T692" t="str">
        <f t="shared" si="63"/>
        <v>film &amp; video</v>
      </c>
      <c r="U692" t="str">
        <f t="shared" si="64"/>
        <v>documentary</v>
      </c>
    </row>
    <row r="693" spans="1:21" x14ac:dyDescent="0.35">
      <c r="A693">
        <v>691</v>
      </c>
      <c r="B693" s="4" t="s">
        <v>1421</v>
      </c>
      <c r="C693" s="3" t="s">
        <v>1422</v>
      </c>
      <c r="D693" s="11">
        <v>5000</v>
      </c>
      <c r="E693" s="11">
        <v>7119</v>
      </c>
      <c r="F693" s="9">
        <f t="shared" si="60"/>
        <v>142.38</v>
      </c>
      <c r="G693" s="6" t="s">
        <v>20</v>
      </c>
      <c r="H693">
        <v>237</v>
      </c>
      <c r="I693" s="11">
        <f t="shared" si="65"/>
        <v>30.037974683544302</v>
      </c>
      <c r="J693" t="s">
        <v>21</v>
      </c>
      <c r="K693" t="s">
        <v>22</v>
      </c>
      <c r="L693" s="19">
        <f t="shared" si="61"/>
        <v>41185.208333333336</v>
      </c>
      <c r="M693" s="16">
        <f>(((N693/60)/60)/24)+DATE(1970,1,1)</f>
        <v>41185.208333333336</v>
      </c>
      <c r="N693">
        <v>1349240400</v>
      </c>
      <c r="O693" s="19">
        <f t="shared" si="62"/>
        <v>41202.208333333336</v>
      </c>
      <c r="P693">
        <v>1350709200</v>
      </c>
      <c r="Q693" t="b">
        <v>1</v>
      </c>
      <c r="R693" t="b">
        <v>1</v>
      </c>
      <c r="S693" t="s">
        <v>42</v>
      </c>
      <c r="T693" t="str">
        <f t="shared" si="63"/>
        <v>film &amp; video</v>
      </c>
      <c r="U693" t="str">
        <f t="shared" si="64"/>
        <v>documentary</v>
      </c>
    </row>
    <row r="694" spans="1:21" x14ac:dyDescent="0.35">
      <c r="A694">
        <v>692</v>
      </c>
      <c r="B694" s="4" t="s">
        <v>1423</v>
      </c>
      <c r="C694" s="3" t="s">
        <v>1424</v>
      </c>
      <c r="D694" s="11">
        <v>6000</v>
      </c>
      <c r="E694" s="11">
        <v>5438</v>
      </c>
      <c r="F694" s="9">
        <f t="shared" si="60"/>
        <v>90.633333333333326</v>
      </c>
      <c r="G694" s="6" t="s">
        <v>14</v>
      </c>
      <c r="H694">
        <v>77</v>
      </c>
      <c r="I694" s="11">
        <f t="shared" si="65"/>
        <v>70.623376623376629</v>
      </c>
      <c r="J694" t="s">
        <v>40</v>
      </c>
      <c r="K694" t="s">
        <v>41</v>
      </c>
      <c r="L694" s="19">
        <f t="shared" si="61"/>
        <v>43655.208333333328</v>
      </c>
      <c r="M694" s="16">
        <f>(((N694/60)/60)/24)+DATE(1970,1,1)</f>
        <v>43655.208333333328</v>
      </c>
      <c r="N694">
        <v>1562648400</v>
      </c>
      <c r="O694" s="19">
        <f t="shared" si="62"/>
        <v>43673.208333333328</v>
      </c>
      <c r="P694">
        <v>1564203600</v>
      </c>
      <c r="Q694" t="b">
        <v>0</v>
      </c>
      <c r="R694" t="b">
        <v>0</v>
      </c>
      <c r="S694" t="s">
        <v>23</v>
      </c>
      <c r="T694" t="str">
        <f t="shared" si="63"/>
        <v>music</v>
      </c>
      <c r="U694" t="str">
        <f t="shared" si="64"/>
        <v>rock</v>
      </c>
    </row>
    <row r="695" spans="1:21" ht="31" x14ac:dyDescent="0.35">
      <c r="A695">
        <v>693</v>
      </c>
      <c r="B695" s="4" t="s">
        <v>1425</v>
      </c>
      <c r="C695" s="3" t="s">
        <v>1426</v>
      </c>
      <c r="D695" s="11">
        <v>180400</v>
      </c>
      <c r="E695" s="11">
        <v>115396</v>
      </c>
      <c r="F695" s="9">
        <f t="shared" si="60"/>
        <v>63.966740576496676</v>
      </c>
      <c r="G695" s="6" t="s">
        <v>14</v>
      </c>
      <c r="H695">
        <v>1748</v>
      </c>
      <c r="I695" s="11">
        <f t="shared" si="65"/>
        <v>66.016018306636155</v>
      </c>
      <c r="J695" t="s">
        <v>21</v>
      </c>
      <c r="K695" t="s">
        <v>22</v>
      </c>
      <c r="L695" s="19">
        <f t="shared" si="61"/>
        <v>43025.208333333328</v>
      </c>
      <c r="M695" s="16">
        <f>(((N695/60)/60)/24)+DATE(1970,1,1)</f>
        <v>43025.208333333328</v>
      </c>
      <c r="N695">
        <v>1508216400</v>
      </c>
      <c r="O695" s="19">
        <f t="shared" si="62"/>
        <v>43042.208333333328</v>
      </c>
      <c r="P695">
        <v>1509685200</v>
      </c>
      <c r="Q695" t="b">
        <v>0</v>
      </c>
      <c r="R695" t="b">
        <v>0</v>
      </c>
      <c r="S695" t="s">
        <v>33</v>
      </c>
      <c r="T695" t="str">
        <f t="shared" si="63"/>
        <v>theater</v>
      </c>
      <c r="U695" t="str">
        <f t="shared" si="64"/>
        <v>plays</v>
      </c>
    </row>
    <row r="696" spans="1:21" x14ac:dyDescent="0.35">
      <c r="A696">
        <v>694</v>
      </c>
      <c r="B696" s="4" t="s">
        <v>1427</v>
      </c>
      <c r="C696" s="3" t="s">
        <v>1428</v>
      </c>
      <c r="D696" s="11">
        <v>9100</v>
      </c>
      <c r="E696" s="11">
        <v>7656</v>
      </c>
      <c r="F696" s="9">
        <f t="shared" si="60"/>
        <v>84.131868131868131</v>
      </c>
      <c r="G696" s="6" t="s">
        <v>14</v>
      </c>
      <c r="H696">
        <v>79</v>
      </c>
      <c r="I696" s="11">
        <f t="shared" si="65"/>
        <v>96.911392405063296</v>
      </c>
      <c r="J696" t="s">
        <v>21</v>
      </c>
      <c r="K696" t="s">
        <v>22</v>
      </c>
      <c r="L696" s="19">
        <f t="shared" si="61"/>
        <v>43066.25</v>
      </c>
      <c r="M696" s="16">
        <f>(((N696/60)/60)/24)+DATE(1970,1,1)</f>
        <v>43066.25</v>
      </c>
      <c r="N696">
        <v>1511762400</v>
      </c>
      <c r="O696" s="19">
        <f t="shared" si="62"/>
        <v>43103.25</v>
      </c>
      <c r="P696">
        <v>1514959200</v>
      </c>
      <c r="Q696" t="b">
        <v>0</v>
      </c>
      <c r="R696" t="b">
        <v>0</v>
      </c>
      <c r="S696" t="s">
        <v>33</v>
      </c>
      <c r="T696" t="str">
        <f t="shared" si="63"/>
        <v>theater</v>
      </c>
      <c r="U696" t="str">
        <f t="shared" si="64"/>
        <v>plays</v>
      </c>
    </row>
    <row r="697" spans="1:21" x14ac:dyDescent="0.35">
      <c r="A697">
        <v>695</v>
      </c>
      <c r="B697" s="4" t="s">
        <v>1429</v>
      </c>
      <c r="C697" s="3" t="s">
        <v>1430</v>
      </c>
      <c r="D697" s="11">
        <v>9200</v>
      </c>
      <c r="E697" s="11">
        <v>12322</v>
      </c>
      <c r="F697" s="9">
        <f t="shared" si="60"/>
        <v>133.93478260869566</v>
      </c>
      <c r="G697" s="6" t="s">
        <v>20</v>
      </c>
      <c r="H697">
        <v>196</v>
      </c>
      <c r="I697" s="11">
        <f t="shared" si="65"/>
        <v>62.867346938775512</v>
      </c>
      <c r="J697" t="s">
        <v>107</v>
      </c>
      <c r="K697" t="s">
        <v>108</v>
      </c>
      <c r="L697" s="19">
        <f t="shared" si="61"/>
        <v>42322.25</v>
      </c>
      <c r="M697" s="16">
        <f>(((N697/60)/60)/24)+DATE(1970,1,1)</f>
        <v>42322.25</v>
      </c>
      <c r="N697">
        <v>1447480800</v>
      </c>
      <c r="O697" s="19">
        <f t="shared" si="62"/>
        <v>42338.25</v>
      </c>
      <c r="P697">
        <v>1448863200</v>
      </c>
      <c r="Q697" t="b">
        <v>1</v>
      </c>
      <c r="R697" t="b">
        <v>0</v>
      </c>
      <c r="S697" t="s">
        <v>23</v>
      </c>
      <c r="T697" t="str">
        <f t="shared" si="63"/>
        <v>music</v>
      </c>
      <c r="U697" t="str">
        <f t="shared" si="64"/>
        <v>rock</v>
      </c>
    </row>
    <row r="698" spans="1:21" x14ac:dyDescent="0.35">
      <c r="A698">
        <v>696</v>
      </c>
      <c r="B698" s="4" t="s">
        <v>1431</v>
      </c>
      <c r="C698" s="3" t="s">
        <v>1432</v>
      </c>
      <c r="D698" s="11">
        <v>164100</v>
      </c>
      <c r="E698" s="11">
        <v>96888</v>
      </c>
      <c r="F698" s="9">
        <f t="shared" si="60"/>
        <v>59.042047531992694</v>
      </c>
      <c r="G698" s="6" t="s">
        <v>14</v>
      </c>
      <c r="H698">
        <v>889</v>
      </c>
      <c r="I698" s="11">
        <f t="shared" si="65"/>
        <v>108.98537682789652</v>
      </c>
      <c r="J698" t="s">
        <v>21</v>
      </c>
      <c r="K698" t="s">
        <v>22</v>
      </c>
      <c r="L698" s="19">
        <f t="shared" si="61"/>
        <v>42114.208333333328</v>
      </c>
      <c r="M698" s="16">
        <f>(((N698/60)/60)/24)+DATE(1970,1,1)</f>
        <v>42114.208333333328</v>
      </c>
      <c r="N698">
        <v>1429506000</v>
      </c>
      <c r="O698" s="19">
        <f t="shared" si="62"/>
        <v>42115.208333333328</v>
      </c>
      <c r="P698">
        <v>1429592400</v>
      </c>
      <c r="Q698" t="b">
        <v>0</v>
      </c>
      <c r="R698" t="b">
        <v>1</v>
      </c>
      <c r="S698" t="s">
        <v>33</v>
      </c>
      <c r="T698" t="str">
        <f t="shared" si="63"/>
        <v>theater</v>
      </c>
      <c r="U698" t="str">
        <f t="shared" si="64"/>
        <v>plays</v>
      </c>
    </row>
    <row r="699" spans="1:21" ht="31" x14ac:dyDescent="0.35">
      <c r="A699">
        <v>697</v>
      </c>
      <c r="B699" s="4" t="s">
        <v>1433</v>
      </c>
      <c r="C699" s="3" t="s">
        <v>1434</v>
      </c>
      <c r="D699" s="11">
        <v>128900</v>
      </c>
      <c r="E699" s="11">
        <v>196960</v>
      </c>
      <c r="F699" s="9">
        <f t="shared" si="60"/>
        <v>152.80062063615205</v>
      </c>
      <c r="G699" s="6" t="s">
        <v>20</v>
      </c>
      <c r="H699">
        <v>7295</v>
      </c>
      <c r="I699" s="11">
        <f t="shared" si="65"/>
        <v>26.999314599040439</v>
      </c>
      <c r="J699" t="s">
        <v>21</v>
      </c>
      <c r="K699" t="s">
        <v>22</v>
      </c>
      <c r="L699" s="19">
        <f t="shared" si="61"/>
        <v>43190.208333333328</v>
      </c>
      <c r="M699" s="16">
        <f>(((N699/60)/60)/24)+DATE(1970,1,1)</f>
        <v>43190.208333333328</v>
      </c>
      <c r="N699">
        <v>1522472400</v>
      </c>
      <c r="O699" s="19">
        <f t="shared" si="62"/>
        <v>43192.208333333328</v>
      </c>
      <c r="P699">
        <v>1522645200</v>
      </c>
      <c r="Q699" t="b">
        <v>0</v>
      </c>
      <c r="R699" t="b">
        <v>0</v>
      </c>
      <c r="S699" t="s">
        <v>50</v>
      </c>
      <c r="T699" t="str">
        <f t="shared" si="63"/>
        <v>music</v>
      </c>
      <c r="U699" t="str">
        <f t="shared" si="64"/>
        <v>electric music</v>
      </c>
    </row>
    <row r="700" spans="1:21" x14ac:dyDescent="0.35">
      <c r="A700">
        <v>698</v>
      </c>
      <c r="B700" s="4" t="s">
        <v>1435</v>
      </c>
      <c r="C700" s="3" t="s">
        <v>1436</v>
      </c>
      <c r="D700" s="11">
        <v>42100</v>
      </c>
      <c r="E700" s="11">
        <v>188057</v>
      </c>
      <c r="F700" s="9">
        <f t="shared" si="60"/>
        <v>446.69121140142522</v>
      </c>
      <c r="G700" s="6" t="s">
        <v>20</v>
      </c>
      <c r="H700">
        <v>2893</v>
      </c>
      <c r="I700" s="11">
        <f t="shared" si="65"/>
        <v>65.004147943311438</v>
      </c>
      <c r="J700" t="s">
        <v>15</v>
      </c>
      <c r="K700" t="s">
        <v>16</v>
      </c>
      <c r="L700" s="19">
        <f t="shared" si="61"/>
        <v>40871.25</v>
      </c>
      <c r="M700" s="16">
        <f>(((N700/60)/60)/24)+DATE(1970,1,1)</f>
        <v>40871.25</v>
      </c>
      <c r="N700">
        <v>1322114400</v>
      </c>
      <c r="O700" s="19">
        <f t="shared" si="62"/>
        <v>40885.25</v>
      </c>
      <c r="P700">
        <v>1323324000</v>
      </c>
      <c r="Q700" t="b">
        <v>0</v>
      </c>
      <c r="R700" t="b">
        <v>0</v>
      </c>
      <c r="S700" t="s">
        <v>65</v>
      </c>
      <c r="T700" t="str">
        <f t="shared" si="63"/>
        <v>technology</v>
      </c>
      <c r="U700" t="str">
        <f t="shared" si="64"/>
        <v>wearables</v>
      </c>
    </row>
    <row r="701" spans="1:21" x14ac:dyDescent="0.35">
      <c r="A701">
        <v>699</v>
      </c>
      <c r="B701" s="4" t="s">
        <v>444</v>
      </c>
      <c r="C701" s="3" t="s">
        <v>1437</v>
      </c>
      <c r="D701" s="11">
        <v>7400</v>
      </c>
      <c r="E701" s="11">
        <v>6245</v>
      </c>
      <c r="F701" s="9">
        <f t="shared" si="60"/>
        <v>84.391891891891888</v>
      </c>
      <c r="G701" s="6" t="s">
        <v>14</v>
      </c>
      <c r="H701">
        <v>56</v>
      </c>
      <c r="I701" s="11">
        <f t="shared" si="65"/>
        <v>111.51785714285714</v>
      </c>
      <c r="J701" t="s">
        <v>21</v>
      </c>
      <c r="K701" t="s">
        <v>22</v>
      </c>
      <c r="L701" s="19">
        <f t="shared" si="61"/>
        <v>43641.208333333328</v>
      </c>
      <c r="M701" s="16">
        <f>(((N701/60)/60)/24)+DATE(1970,1,1)</f>
        <v>43641.208333333328</v>
      </c>
      <c r="N701">
        <v>1561438800</v>
      </c>
      <c r="O701" s="19">
        <f t="shared" si="62"/>
        <v>43642.208333333328</v>
      </c>
      <c r="P701">
        <v>1561525200</v>
      </c>
      <c r="Q701" t="b">
        <v>0</v>
      </c>
      <c r="R701" t="b">
        <v>0</v>
      </c>
      <c r="S701" t="s">
        <v>53</v>
      </c>
      <c r="T701" t="str">
        <f t="shared" si="63"/>
        <v>film &amp; video</v>
      </c>
      <c r="U701" t="str">
        <f t="shared" si="64"/>
        <v>drama</v>
      </c>
    </row>
    <row r="702" spans="1:21" ht="31" x14ac:dyDescent="0.35">
      <c r="A702">
        <v>700</v>
      </c>
      <c r="B702" s="4" t="s">
        <v>1438</v>
      </c>
      <c r="C702" s="3" t="s">
        <v>1439</v>
      </c>
      <c r="D702" s="11">
        <v>100</v>
      </c>
      <c r="E702" s="11">
        <v>3</v>
      </c>
      <c r="F702" s="9">
        <f t="shared" si="60"/>
        <v>3</v>
      </c>
      <c r="G702" s="6" t="s">
        <v>14</v>
      </c>
      <c r="H702">
        <v>1</v>
      </c>
      <c r="I702" s="11">
        <f t="shared" si="65"/>
        <v>3</v>
      </c>
      <c r="J702" t="s">
        <v>21</v>
      </c>
      <c r="K702" t="s">
        <v>22</v>
      </c>
      <c r="L702" s="19">
        <f t="shared" si="61"/>
        <v>40203.25</v>
      </c>
      <c r="M702" s="16">
        <f>(((N702/60)/60)/24)+DATE(1970,1,1)</f>
        <v>40203.25</v>
      </c>
      <c r="N702">
        <v>1264399200</v>
      </c>
      <c r="O702" s="19">
        <f t="shared" si="62"/>
        <v>40218.25</v>
      </c>
      <c r="P702">
        <v>1265695200</v>
      </c>
      <c r="Q702" t="b">
        <v>0</v>
      </c>
      <c r="R702" t="b">
        <v>0</v>
      </c>
      <c r="S702" t="s">
        <v>65</v>
      </c>
      <c r="T702" t="str">
        <f t="shared" si="63"/>
        <v>technology</v>
      </c>
      <c r="U702" t="str">
        <f t="shared" si="64"/>
        <v>wearables</v>
      </c>
    </row>
    <row r="703" spans="1:21" ht="31" x14ac:dyDescent="0.35">
      <c r="A703">
        <v>701</v>
      </c>
      <c r="B703" s="4" t="s">
        <v>1440</v>
      </c>
      <c r="C703" s="3" t="s">
        <v>1441</v>
      </c>
      <c r="D703" s="11">
        <v>52000</v>
      </c>
      <c r="E703" s="11">
        <v>91014</v>
      </c>
      <c r="F703" s="9">
        <f t="shared" si="60"/>
        <v>175.02692307692308</v>
      </c>
      <c r="G703" s="6" t="s">
        <v>20</v>
      </c>
      <c r="H703">
        <v>820</v>
      </c>
      <c r="I703" s="11">
        <f t="shared" si="65"/>
        <v>110.99268292682927</v>
      </c>
      <c r="J703" t="s">
        <v>21</v>
      </c>
      <c r="K703" t="s">
        <v>22</v>
      </c>
      <c r="L703" s="19">
        <f t="shared" si="61"/>
        <v>40629.208333333336</v>
      </c>
      <c r="M703" s="16">
        <f>(((N703/60)/60)/24)+DATE(1970,1,1)</f>
        <v>40629.208333333336</v>
      </c>
      <c r="N703">
        <v>1301202000</v>
      </c>
      <c r="O703" s="19">
        <f t="shared" si="62"/>
        <v>40636.208333333336</v>
      </c>
      <c r="P703">
        <v>1301806800</v>
      </c>
      <c r="Q703" t="b">
        <v>1</v>
      </c>
      <c r="R703" t="b">
        <v>0</v>
      </c>
      <c r="S703" t="s">
        <v>33</v>
      </c>
      <c r="T703" t="str">
        <f t="shared" si="63"/>
        <v>theater</v>
      </c>
      <c r="U703" t="str">
        <f t="shared" si="64"/>
        <v>plays</v>
      </c>
    </row>
    <row r="704" spans="1:21" ht="31" x14ac:dyDescent="0.35">
      <c r="A704">
        <v>702</v>
      </c>
      <c r="B704" s="4" t="s">
        <v>1442</v>
      </c>
      <c r="C704" s="3" t="s">
        <v>1443</v>
      </c>
      <c r="D704" s="11">
        <v>8700</v>
      </c>
      <c r="E704" s="11">
        <v>4710</v>
      </c>
      <c r="F704" s="9">
        <f t="shared" si="60"/>
        <v>54.137931034482754</v>
      </c>
      <c r="G704" s="6" t="s">
        <v>14</v>
      </c>
      <c r="H704">
        <v>83</v>
      </c>
      <c r="I704" s="11">
        <f t="shared" si="65"/>
        <v>56.746987951807228</v>
      </c>
      <c r="J704" t="s">
        <v>21</v>
      </c>
      <c r="K704" t="s">
        <v>22</v>
      </c>
      <c r="L704" s="19">
        <f t="shared" si="61"/>
        <v>41477.208333333336</v>
      </c>
      <c r="M704" s="16">
        <f>(((N704/60)/60)/24)+DATE(1970,1,1)</f>
        <v>41477.208333333336</v>
      </c>
      <c r="N704">
        <v>1374469200</v>
      </c>
      <c r="O704" s="19">
        <f t="shared" si="62"/>
        <v>41482.208333333336</v>
      </c>
      <c r="P704">
        <v>1374901200</v>
      </c>
      <c r="Q704" t="b">
        <v>0</v>
      </c>
      <c r="R704" t="b">
        <v>0</v>
      </c>
      <c r="S704" t="s">
        <v>65</v>
      </c>
      <c r="T704" t="str">
        <f t="shared" si="63"/>
        <v>technology</v>
      </c>
      <c r="U704" t="str">
        <f t="shared" si="64"/>
        <v>wearables</v>
      </c>
    </row>
    <row r="705" spans="1:21" x14ac:dyDescent="0.35">
      <c r="A705">
        <v>703</v>
      </c>
      <c r="B705" s="4" t="s">
        <v>1444</v>
      </c>
      <c r="C705" s="3" t="s">
        <v>1445</v>
      </c>
      <c r="D705" s="11">
        <v>63400</v>
      </c>
      <c r="E705" s="11">
        <v>197728</v>
      </c>
      <c r="F705" s="9">
        <f t="shared" si="60"/>
        <v>311.87381703470032</v>
      </c>
      <c r="G705" s="6" t="s">
        <v>20</v>
      </c>
      <c r="H705">
        <v>2038</v>
      </c>
      <c r="I705" s="11">
        <f t="shared" si="65"/>
        <v>97.020608439646708</v>
      </c>
      <c r="J705" t="s">
        <v>21</v>
      </c>
      <c r="K705" t="s">
        <v>22</v>
      </c>
      <c r="L705" s="19">
        <f t="shared" si="61"/>
        <v>41020.208333333336</v>
      </c>
      <c r="M705" s="16">
        <f>(((N705/60)/60)/24)+DATE(1970,1,1)</f>
        <v>41020.208333333336</v>
      </c>
      <c r="N705">
        <v>1334984400</v>
      </c>
      <c r="O705" s="19">
        <f t="shared" si="62"/>
        <v>41037.208333333336</v>
      </c>
      <c r="P705">
        <v>1336453200</v>
      </c>
      <c r="Q705" t="b">
        <v>1</v>
      </c>
      <c r="R705" t="b">
        <v>1</v>
      </c>
      <c r="S705" t="s">
        <v>206</v>
      </c>
      <c r="T705" t="str">
        <f t="shared" si="63"/>
        <v>publishing</v>
      </c>
      <c r="U705" t="str">
        <f t="shared" si="64"/>
        <v>translations</v>
      </c>
    </row>
    <row r="706" spans="1:21" ht="31" x14ac:dyDescent="0.35">
      <c r="A706">
        <v>704</v>
      </c>
      <c r="B706" s="4" t="s">
        <v>1446</v>
      </c>
      <c r="C706" s="3" t="s">
        <v>1447</v>
      </c>
      <c r="D706" s="11">
        <v>8700</v>
      </c>
      <c r="E706" s="11">
        <v>10682</v>
      </c>
      <c r="F706" s="9">
        <f t="shared" si="60"/>
        <v>122.78160919540231</v>
      </c>
      <c r="G706" s="6" t="s">
        <v>20</v>
      </c>
      <c r="H706">
        <v>116</v>
      </c>
      <c r="I706" s="11">
        <f t="shared" si="65"/>
        <v>92.08620689655173</v>
      </c>
      <c r="J706" t="s">
        <v>21</v>
      </c>
      <c r="K706" t="s">
        <v>22</v>
      </c>
      <c r="L706" s="19">
        <f t="shared" si="61"/>
        <v>42555.208333333328</v>
      </c>
      <c r="M706" s="16">
        <f>(((N706/60)/60)/24)+DATE(1970,1,1)</f>
        <v>42555.208333333328</v>
      </c>
      <c r="N706">
        <v>1467608400</v>
      </c>
      <c r="O706" s="19">
        <f t="shared" si="62"/>
        <v>42570.208333333328</v>
      </c>
      <c r="P706">
        <v>1468904400</v>
      </c>
      <c r="Q706" t="b">
        <v>0</v>
      </c>
      <c r="R706" t="b">
        <v>0</v>
      </c>
      <c r="S706" t="s">
        <v>71</v>
      </c>
      <c r="T706" t="str">
        <f t="shared" si="63"/>
        <v>film &amp; video</v>
      </c>
      <c r="U706" t="str">
        <f t="shared" si="64"/>
        <v>animation</v>
      </c>
    </row>
    <row r="707" spans="1:21" x14ac:dyDescent="0.35">
      <c r="A707">
        <v>705</v>
      </c>
      <c r="B707" s="4" t="s">
        <v>1448</v>
      </c>
      <c r="C707" s="3" t="s">
        <v>1449</v>
      </c>
      <c r="D707" s="11">
        <v>169700</v>
      </c>
      <c r="E707" s="11">
        <v>168048</v>
      </c>
      <c r="F707" s="9">
        <f t="shared" ref="F707:F770" si="66">E707/D707*100</f>
        <v>99.026517383618156</v>
      </c>
      <c r="G707" s="6" t="s">
        <v>14</v>
      </c>
      <c r="H707">
        <v>2025</v>
      </c>
      <c r="I707" s="11">
        <f t="shared" si="65"/>
        <v>82.986666666666665</v>
      </c>
      <c r="J707" t="s">
        <v>40</v>
      </c>
      <c r="K707" t="s">
        <v>41</v>
      </c>
      <c r="L707" s="19">
        <f t="shared" ref="L707:L770" si="67">(((N707/60)/60)/24)+DATE(1970,1,1)</f>
        <v>41619.25</v>
      </c>
      <c r="M707" s="16">
        <f>(((N707/60)/60)/24)+DATE(1970,1,1)</f>
        <v>41619.25</v>
      </c>
      <c r="N707">
        <v>1386741600</v>
      </c>
      <c r="O707" s="19">
        <f t="shared" ref="O707:O770" si="68">(((P707/60)/60)/24)+DATE(1970,1,1)</f>
        <v>41623.25</v>
      </c>
      <c r="P707">
        <v>1387087200</v>
      </c>
      <c r="Q707" t="b">
        <v>0</v>
      </c>
      <c r="R707" t="b">
        <v>0</v>
      </c>
      <c r="S707" t="s">
        <v>68</v>
      </c>
      <c r="T707" t="str">
        <f t="shared" ref="T707:T770" si="69">LEFT(S707,FIND("~",SUBSTITUTE(S707,"/","~",LEN(S707)-LEN(SUBSTITUTE(S707,"/",""))))-1)</f>
        <v>publishing</v>
      </c>
      <c r="U707" t="str">
        <f t="shared" ref="U707:U770" si="70">RIGHT(S707,LEN(S707)-FIND("/",S707))</f>
        <v>nonfiction</v>
      </c>
    </row>
    <row r="708" spans="1:21" ht="31" x14ac:dyDescent="0.35">
      <c r="A708">
        <v>706</v>
      </c>
      <c r="B708" s="4" t="s">
        <v>1450</v>
      </c>
      <c r="C708" s="3" t="s">
        <v>1451</v>
      </c>
      <c r="D708" s="11">
        <v>108400</v>
      </c>
      <c r="E708" s="11">
        <v>138586</v>
      </c>
      <c r="F708" s="9">
        <f t="shared" si="66"/>
        <v>127.84686346863469</v>
      </c>
      <c r="G708" s="6" t="s">
        <v>20</v>
      </c>
      <c r="H708">
        <v>1345</v>
      </c>
      <c r="I708" s="11">
        <f t="shared" ref="I708:I771" si="71">E708/H708</f>
        <v>103.03791821561339</v>
      </c>
      <c r="J708" t="s">
        <v>26</v>
      </c>
      <c r="K708" t="s">
        <v>27</v>
      </c>
      <c r="L708" s="19">
        <f t="shared" si="67"/>
        <v>43471.25</v>
      </c>
      <c r="M708" s="16">
        <f>(((N708/60)/60)/24)+DATE(1970,1,1)</f>
        <v>43471.25</v>
      </c>
      <c r="N708">
        <v>1546754400</v>
      </c>
      <c r="O708" s="19">
        <f t="shared" si="68"/>
        <v>43479.25</v>
      </c>
      <c r="P708">
        <v>1547445600</v>
      </c>
      <c r="Q708" t="b">
        <v>0</v>
      </c>
      <c r="R708" t="b">
        <v>1</v>
      </c>
      <c r="S708" t="s">
        <v>28</v>
      </c>
      <c r="T708" t="str">
        <f t="shared" si="69"/>
        <v>technology</v>
      </c>
      <c r="U708" t="str">
        <f t="shared" si="70"/>
        <v>web</v>
      </c>
    </row>
    <row r="709" spans="1:21" ht="31" x14ac:dyDescent="0.35">
      <c r="A709">
        <v>707</v>
      </c>
      <c r="B709" s="4" t="s">
        <v>1452</v>
      </c>
      <c r="C709" s="3" t="s">
        <v>1453</v>
      </c>
      <c r="D709" s="11">
        <v>7300</v>
      </c>
      <c r="E709" s="11">
        <v>11579</v>
      </c>
      <c r="F709" s="9">
        <f t="shared" si="66"/>
        <v>158.61643835616439</v>
      </c>
      <c r="G709" s="6" t="s">
        <v>20</v>
      </c>
      <c r="H709">
        <v>168</v>
      </c>
      <c r="I709" s="11">
        <f t="shared" si="71"/>
        <v>68.922619047619051</v>
      </c>
      <c r="J709" t="s">
        <v>21</v>
      </c>
      <c r="K709" t="s">
        <v>22</v>
      </c>
      <c r="L709" s="19">
        <f t="shared" si="67"/>
        <v>43442.25</v>
      </c>
      <c r="M709" s="16">
        <f>(((N709/60)/60)/24)+DATE(1970,1,1)</f>
        <v>43442.25</v>
      </c>
      <c r="N709">
        <v>1544248800</v>
      </c>
      <c r="O709" s="19">
        <f t="shared" si="68"/>
        <v>43478.25</v>
      </c>
      <c r="P709">
        <v>1547359200</v>
      </c>
      <c r="Q709" t="b">
        <v>0</v>
      </c>
      <c r="R709" t="b">
        <v>0</v>
      </c>
      <c r="S709" t="s">
        <v>53</v>
      </c>
      <c r="T709" t="str">
        <f t="shared" si="69"/>
        <v>film &amp; video</v>
      </c>
      <c r="U709" t="str">
        <f t="shared" si="70"/>
        <v>drama</v>
      </c>
    </row>
    <row r="710" spans="1:21" x14ac:dyDescent="0.35">
      <c r="A710">
        <v>708</v>
      </c>
      <c r="B710" s="4" t="s">
        <v>1454</v>
      </c>
      <c r="C710" s="3" t="s">
        <v>1455</v>
      </c>
      <c r="D710" s="11">
        <v>1700</v>
      </c>
      <c r="E710" s="11">
        <v>12020</v>
      </c>
      <c r="F710" s="9">
        <f t="shared" si="66"/>
        <v>707.05882352941171</v>
      </c>
      <c r="G710" s="6" t="s">
        <v>20</v>
      </c>
      <c r="H710">
        <v>137</v>
      </c>
      <c r="I710" s="11">
        <f t="shared" si="71"/>
        <v>87.737226277372258</v>
      </c>
      <c r="J710" t="s">
        <v>98</v>
      </c>
      <c r="K710" t="s">
        <v>99</v>
      </c>
      <c r="L710" s="19">
        <f t="shared" si="67"/>
        <v>42877.208333333328</v>
      </c>
      <c r="M710" s="16">
        <f>(((N710/60)/60)/24)+DATE(1970,1,1)</f>
        <v>42877.208333333328</v>
      </c>
      <c r="N710">
        <v>1495429200</v>
      </c>
      <c r="O710" s="19">
        <f t="shared" si="68"/>
        <v>42887.208333333328</v>
      </c>
      <c r="P710">
        <v>1496293200</v>
      </c>
      <c r="Q710" t="b">
        <v>0</v>
      </c>
      <c r="R710" t="b">
        <v>0</v>
      </c>
      <c r="S710" t="s">
        <v>33</v>
      </c>
      <c r="T710" t="str">
        <f t="shared" si="69"/>
        <v>theater</v>
      </c>
      <c r="U710" t="str">
        <f t="shared" si="70"/>
        <v>plays</v>
      </c>
    </row>
    <row r="711" spans="1:21" x14ac:dyDescent="0.35">
      <c r="A711">
        <v>709</v>
      </c>
      <c r="B711" s="4" t="s">
        <v>1456</v>
      </c>
      <c r="C711" s="3" t="s">
        <v>1457</v>
      </c>
      <c r="D711" s="11">
        <v>9800</v>
      </c>
      <c r="E711" s="11">
        <v>13954</v>
      </c>
      <c r="F711" s="9">
        <f t="shared" si="66"/>
        <v>142.38775510204081</v>
      </c>
      <c r="G711" s="6" t="s">
        <v>20</v>
      </c>
      <c r="H711">
        <v>186</v>
      </c>
      <c r="I711" s="11">
        <f t="shared" si="71"/>
        <v>75.021505376344081</v>
      </c>
      <c r="J711" t="s">
        <v>107</v>
      </c>
      <c r="K711" t="s">
        <v>108</v>
      </c>
      <c r="L711" s="19">
        <f t="shared" si="67"/>
        <v>41018.208333333336</v>
      </c>
      <c r="M711" s="16">
        <f>(((N711/60)/60)/24)+DATE(1970,1,1)</f>
        <v>41018.208333333336</v>
      </c>
      <c r="N711">
        <v>1334811600</v>
      </c>
      <c r="O711" s="19">
        <f t="shared" si="68"/>
        <v>41025.208333333336</v>
      </c>
      <c r="P711">
        <v>1335416400</v>
      </c>
      <c r="Q711" t="b">
        <v>0</v>
      </c>
      <c r="R711" t="b">
        <v>0</v>
      </c>
      <c r="S711" t="s">
        <v>33</v>
      </c>
      <c r="T711" t="str">
        <f t="shared" si="69"/>
        <v>theater</v>
      </c>
      <c r="U711" t="str">
        <f t="shared" si="70"/>
        <v>plays</v>
      </c>
    </row>
    <row r="712" spans="1:21" ht="31" x14ac:dyDescent="0.35">
      <c r="A712">
        <v>710</v>
      </c>
      <c r="B712" s="4" t="s">
        <v>1458</v>
      </c>
      <c r="C712" s="3" t="s">
        <v>1459</v>
      </c>
      <c r="D712" s="11">
        <v>4300</v>
      </c>
      <c r="E712" s="11">
        <v>6358</v>
      </c>
      <c r="F712" s="9">
        <f t="shared" si="66"/>
        <v>147.86046511627907</v>
      </c>
      <c r="G712" s="6" t="s">
        <v>20</v>
      </c>
      <c r="H712">
        <v>125</v>
      </c>
      <c r="I712" s="11">
        <f t="shared" si="71"/>
        <v>50.863999999999997</v>
      </c>
      <c r="J712" t="s">
        <v>21</v>
      </c>
      <c r="K712" t="s">
        <v>22</v>
      </c>
      <c r="L712" s="19">
        <f t="shared" si="67"/>
        <v>43295.208333333328</v>
      </c>
      <c r="M712" s="16">
        <f>(((N712/60)/60)/24)+DATE(1970,1,1)</f>
        <v>43295.208333333328</v>
      </c>
      <c r="N712">
        <v>1531544400</v>
      </c>
      <c r="O712" s="19">
        <f t="shared" si="68"/>
        <v>43302.208333333328</v>
      </c>
      <c r="P712">
        <v>1532149200</v>
      </c>
      <c r="Q712" t="b">
        <v>0</v>
      </c>
      <c r="R712" t="b">
        <v>1</v>
      </c>
      <c r="S712" t="s">
        <v>33</v>
      </c>
      <c r="T712" t="str">
        <f t="shared" si="69"/>
        <v>theater</v>
      </c>
      <c r="U712" t="str">
        <f t="shared" si="70"/>
        <v>plays</v>
      </c>
    </row>
    <row r="713" spans="1:21" ht="31" x14ac:dyDescent="0.35">
      <c r="A713">
        <v>711</v>
      </c>
      <c r="B713" s="4" t="s">
        <v>1460</v>
      </c>
      <c r="C713" s="3" t="s">
        <v>1461</v>
      </c>
      <c r="D713" s="11">
        <v>6200</v>
      </c>
      <c r="E713" s="11">
        <v>1260</v>
      </c>
      <c r="F713" s="9">
        <f t="shared" si="66"/>
        <v>20.322580645161288</v>
      </c>
      <c r="G713" s="6" t="s">
        <v>14</v>
      </c>
      <c r="H713">
        <v>14</v>
      </c>
      <c r="I713" s="11">
        <f t="shared" si="71"/>
        <v>90</v>
      </c>
      <c r="J713" t="s">
        <v>107</v>
      </c>
      <c r="K713" t="s">
        <v>108</v>
      </c>
      <c r="L713" s="19">
        <f t="shared" si="67"/>
        <v>42393.25</v>
      </c>
      <c r="M713" s="16">
        <f>(((N713/60)/60)/24)+DATE(1970,1,1)</f>
        <v>42393.25</v>
      </c>
      <c r="N713">
        <v>1453615200</v>
      </c>
      <c r="O713" s="19">
        <f t="shared" si="68"/>
        <v>42395.25</v>
      </c>
      <c r="P713">
        <v>1453788000</v>
      </c>
      <c r="Q713" t="b">
        <v>1</v>
      </c>
      <c r="R713" t="b">
        <v>1</v>
      </c>
      <c r="S713" t="s">
        <v>33</v>
      </c>
      <c r="T713" t="str">
        <f t="shared" si="69"/>
        <v>theater</v>
      </c>
      <c r="U713" t="str">
        <f t="shared" si="70"/>
        <v>plays</v>
      </c>
    </row>
    <row r="714" spans="1:21" ht="31" x14ac:dyDescent="0.35">
      <c r="A714">
        <v>712</v>
      </c>
      <c r="B714" s="4" t="s">
        <v>1462</v>
      </c>
      <c r="C714" s="3" t="s">
        <v>1463</v>
      </c>
      <c r="D714" s="11">
        <v>800</v>
      </c>
      <c r="E714" s="11">
        <v>14725</v>
      </c>
      <c r="F714" s="9">
        <f t="shared" si="66"/>
        <v>1840.625</v>
      </c>
      <c r="G714" s="6" t="s">
        <v>20</v>
      </c>
      <c r="H714">
        <v>202</v>
      </c>
      <c r="I714" s="11">
        <f t="shared" si="71"/>
        <v>72.896039603960389</v>
      </c>
      <c r="J714" t="s">
        <v>21</v>
      </c>
      <c r="K714" t="s">
        <v>22</v>
      </c>
      <c r="L714" s="19">
        <f t="shared" si="67"/>
        <v>42559.208333333328</v>
      </c>
      <c r="M714" s="16">
        <f>(((N714/60)/60)/24)+DATE(1970,1,1)</f>
        <v>42559.208333333328</v>
      </c>
      <c r="N714">
        <v>1467954000</v>
      </c>
      <c r="O714" s="19">
        <f t="shared" si="68"/>
        <v>42600.208333333328</v>
      </c>
      <c r="P714">
        <v>1471496400</v>
      </c>
      <c r="Q714" t="b">
        <v>0</v>
      </c>
      <c r="R714" t="b">
        <v>0</v>
      </c>
      <c r="S714" t="s">
        <v>33</v>
      </c>
      <c r="T714" t="str">
        <f t="shared" si="69"/>
        <v>theater</v>
      </c>
      <c r="U714" t="str">
        <f t="shared" si="70"/>
        <v>plays</v>
      </c>
    </row>
    <row r="715" spans="1:21" x14ac:dyDescent="0.35">
      <c r="A715">
        <v>713</v>
      </c>
      <c r="B715" s="4" t="s">
        <v>1464</v>
      </c>
      <c r="C715" s="3" t="s">
        <v>1465</v>
      </c>
      <c r="D715" s="11">
        <v>6900</v>
      </c>
      <c r="E715" s="11">
        <v>11174</v>
      </c>
      <c r="F715" s="9">
        <f t="shared" si="66"/>
        <v>161.94202898550725</v>
      </c>
      <c r="G715" s="6" t="s">
        <v>20</v>
      </c>
      <c r="H715">
        <v>103</v>
      </c>
      <c r="I715" s="11">
        <f t="shared" si="71"/>
        <v>108.48543689320388</v>
      </c>
      <c r="J715" t="s">
        <v>21</v>
      </c>
      <c r="K715" t="s">
        <v>22</v>
      </c>
      <c r="L715" s="19">
        <f t="shared" si="67"/>
        <v>42604.208333333328</v>
      </c>
      <c r="M715" s="16">
        <f>(((N715/60)/60)/24)+DATE(1970,1,1)</f>
        <v>42604.208333333328</v>
      </c>
      <c r="N715">
        <v>1471842000</v>
      </c>
      <c r="O715" s="19">
        <f t="shared" si="68"/>
        <v>42616.208333333328</v>
      </c>
      <c r="P715">
        <v>1472878800</v>
      </c>
      <c r="Q715" t="b">
        <v>0</v>
      </c>
      <c r="R715" t="b">
        <v>0</v>
      </c>
      <c r="S715" t="s">
        <v>133</v>
      </c>
      <c r="T715" t="str">
        <f t="shared" si="69"/>
        <v>publishing</v>
      </c>
      <c r="U715" t="str">
        <f t="shared" si="70"/>
        <v>radio &amp; podcasts</v>
      </c>
    </row>
    <row r="716" spans="1:21" x14ac:dyDescent="0.35">
      <c r="A716">
        <v>714</v>
      </c>
      <c r="B716" s="4" t="s">
        <v>1466</v>
      </c>
      <c r="C716" s="3" t="s">
        <v>1467</v>
      </c>
      <c r="D716" s="11">
        <v>38500</v>
      </c>
      <c r="E716" s="11">
        <v>182036</v>
      </c>
      <c r="F716" s="9">
        <f t="shared" si="66"/>
        <v>472.82077922077923</v>
      </c>
      <c r="G716" s="6" t="s">
        <v>20</v>
      </c>
      <c r="H716">
        <v>1785</v>
      </c>
      <c r="I716" s="11">
        <f t="shared" si="71"/>
        <v>101.98095238095237</v>
      </c>
      <c r="J716" t="s">
        <v>21</v>
      </c>
      <c r="K716" t="s">
        <v>22</v>
      </c>
      <c r="L716" s="19">
        <f t="shared" si="67"/>
        <v>41870.208333333336</v>
      </c>
      <c r="M716" s="16">
        <f>(((N716/60)/60)/24)+DATE(1970,1,1)</f>
        <v>41870.208333333336</v>
      </c>
      <c r="N716">
        <v>1408424400</v>
      </c>
      <c r="O716" s="19">
        <f t="shared" si="68"/>
        <v>41871.208333333336</v>
      </c>
      <c r="P716">
        <v>1408510800</v>
      </c>
      <c r="Q716" t="b">
        <v>0</v>
      </c>
      <c r="R716" t="b">
        <v>0</v>
      </c>
      <c r="S716" t="s">
        <v>23</v>
      </c>
      <c r="T716" t="str">
        <f t="shared" si="69"/>
        <v>music</v>
      </c>
      <c r="U716" t="str">
        <f t="shared" si="70"/>
        <v>rock</v>
      </c>
    </row>
    <row r="717" spans="1:21" x14ac:dyDescent="0.35">
      <c r="A717">
        <v>715</v>
      </c>
      <c r="B717" s="4" t="s">
        <v>1468</v>
      </c>
      <c r="C717" s="3" t="s">
        <v>1469</v>
      </c>
      <c r="D717" s="11">
        <v>118000</v>
      </c>
      <c r="E717" s="11">
        <v>28870</v>
      </c>
      <c r="F717" s="9">
        <f t="shared" si="66"/>
        <v>24.466101694915253</v>
      </c>
      <c r="G717" s="6" t="s">
        <v>14</v>
      </c>
      <c r="H717">
        <v>656</v>
      </c>
      <c r="I717" s="11">
        <f t="shared" si="71"/>
        <v>44.009146341463413</v>
      </c>
      <c r="J717" t="s">
        <v>21</v>
      </c>
      <c r="K717" t="s">
        <v>22</v>
      </c>
      <c r="L717" s="19">
        <f t="shared" si="67"/>
        <v>40397.208333333336</v>
      </c>
      <c r="M717" s="16">
        <f>(((N717/60)/60)/24)+DATE(1970,1,1)</f>
        <v>40397.208333333336</v>
      </c>
      <c r="N717">
        <v>1281157200</v>
      </c>
      <c r="O717" s="19">
        <f t="shared" si="68"/>
        <v>40402.208333333336</v>
      </c>
      <c r="P717">
        <v>1281589200</v>
      </c>
      <c r="Q717" t="b">
        <v>0</v>
      </c>
      <c r="R717" t="b">
        <v>0</v>
      </c>
      <c r="S717" t="s">
        <v>292</v>
      </c>
      <c r="T717" t="str">
        <f t="shared" si="69"/>
        <v>games</v>
      </c>
      <c r="U717" t="str">
        <f t="shared" si="70"/>
        <v>mobile games</v>
      </c>
    </row>
    <row r="718" spans="1:21" x14ac:dyDescent="0.35">
      <c r="A718">
        <v>716</v>
      </c>
      <c r="B718" s="4" t="s">
        <v>1470</v>
      </c>
      <c r="C718" s="3" t="s">
        <v>1471</v>
      </c>
      <c r="D718" s="11">
        <v>2000</v>
      </c>
      <c r="E718" s="11">
        <v>10353</v>
      </c>
      <c r="F718" s="9">
        <f t="shared" si="66"/>
        <v>517.65</v>
      </c>
      <c r="G718" s="6" t="s">
        <v>20</v>
      </c>
      <c r="H718">
        <v>157</v>
      </c>
      <c r="I718" s="11">
        <f t="shared" si="71"/>
        <v>65.942675159235662</v>
      </c>
      <c r="J718" t="s">
        <v>21</v>
      </c>
      <c r="K718" t="s">
        <v>22</v>
      </c>
      <c r="L718" s="19">
        <f t="shared" si="67"/>
        <v>41465.208333333336</v>
      </c>
      <c r="M718" s="16">
        <f>(((N718/60)/60)/24)+DATE(1970,1,1)</f>
        <v>41465.208333333336</v>
      </c>
      <c r="N718">
        <v>1373432400</v>
      </c>
      <c r="O718" s="19">
        <f t="shared" si="68"/>
        <v>41493.208333333336</v>
      </c>
      <c r="P718">
        <v>1375851600</v>
      </c>
      <c r="Q718" t="b">
        <v>0</v>
      </c>
      <c r="R718" t="b">
        <v>1</v>
      </c>
      <c r="S718" t="s">
        <v>33</v>
      </c>
      <c r="T718" t="str">
        <f t="shared" si="69"/>
        <v>theater</v>
      </c>
      <c r="U718" t="str">
        <f t="shared" si="70"/>
        <v>plays</v>
      </c>
    </row>
    <row r="719" spans="1:21" ht="31" x14ac:dyDescent="0.35">
      <c r="A719">
        <v>717</v>
      </c>
      <c r="B719" s="4" t="s">
        <v>1472</v>
      </c>
      <c r="C719" s="3" t="s">
        <v>1473</v>
      </c>
      <c r="D719" s="11">
        <v>5600</v>
      </c>
      <c r="E719" s="11">
        <v>13868</v>
      </c>
      <c r="F719" s="9">
        <f t="shared" si="66"/>
        <v>247.64285714285714</v>
      </c>
      <c r="G719" s="6" t="s">
        <v>20</v>
      </c>
      <c r="H719">
        <v>555</v>
      </c>
      <c r="I719" s="11">
        <f t="shared" si="71"/>
        <v>24.987387387387386</v>
      </c>
      <c r="J719" t="s">
        <v>21</v>
      </c>
      <c r="K719" t="s">
        <v>22</v>
      </c>
      <c r="L719" s="19">
        <f t="shared" si="67"/>
        <v>40777.208333333336</v>
      </c>
      <c r="M719" s="16">
        <f>(((N719/60)/60)/24)+DATE(1970,1,1)</f>
        <v>40777.208333333336</v>
      </c>
      <c r="N719">
        <v>1313989200</v>
      </c>
      <c r="O719" s="19">
        <f t="shared" si="68"/>
        <v>40798.208333333336</v>
      </c>
      <c r="P719">
        <v>1315803600</v>
      </c>
      <c r="Q719" t="b">
        <v>0</v>
      </c>
      <c r="R719" t="b">
        <v>0</v>
      </c>
      <c r="S719" t="s">
        <v>42</v>
      </c>
      <c r="T719" t="str">
        <f t="shared" si="69"/>
        <v>film &amp; video</v>
      </c>
      <c r="U719" t="str">
        <f t="shared" si="70"/>
        <v>documentary</v>
      </c>
    </row>
    <row r="720" spans="1:21" x14ac:dyDescent="0.35">
      <c r="A720">
        <v>718</v>
      </c>
      <c r="B720" s="4" t="s">
        <v>1474</v>
      </c>
      <c r="C720" s="3" t="s">
        <v>1475</v>
      </c>
      <c r="D720" s="11">
        <v>8300</v>
      </c>
      <c r="E720" s="11">
        <v>8317</v>
      </c>
      <c r="F720" s="9">
        <f t="shared" si="66"/>
        <v>100.20481927710843</v>
      </c>
      <c r="G720" s="6" t="s">
        <v>20</v>
      </c>
      <c r="H720">
        <v>297</v>
      </c>
      <c r="I720" s="11">
        <f t="shared" si="71"/>
        <v>28.003367003367003</v>
      </c>
      <c r="J720" t="s">
        <v>21</v>
      </c>
      <c r="K720" t="s">
        <v>22</v>
      </c>
      <c r="L720" s="19">
        <f t="shared" si="67"/>
        <v>41442.208333333336</v>
      </c>
      <c r="M720" s="16">
        <f>(((N720/60)/60)/24)+DATE(1970,1,1)</f>
        <v>41442.208333333336</v>
      </c>
      <c r="N720">
        <v>1371445200</v>
      </c>
      <c r="O720" s="19">
        <f t="shared" si="68"/>
        <v>41468.208333333336</v>
      </c>
      <c r="P720">
        <v>1373691600</v>
      </c>
      <c r="Q720" t="b">
        <v>0</v>
      </c>
      <c r="R720" t="b">
        <v>0</v>
      </c>
      <c r="S720" t="s">
        <v>65</v>
      </c>
      <c r="T720" t="str">
        <f t="shared" si="69"/>
        <v>technology</v>
      </c>
      <c r="U720" t="str">
        <f t="shared" si="70"/>
        <v>wearables</v>
      </c>
    </row>
    <row r="721" spans="1:21" x14ac:dyDescent="0.35">
      <c r="A721">
        <v>719</v>
      </c>
      <c r="B721" s="4" t="s">
        <v>1476</v>
      </c>
      <c r="C721" s="3" t="s">
        <v>1477</v>
      </c>
      <c r="D721" s="11">
        <v>6900</v>
      </c>
      <c r="E721" s="11">
        <v>10557</v>
      </c>
      <c r="F721" s="9">
        <f t="shared" si="66"/>
        <v>153</v>
      </c>
      <c r="G721" s="6" t="s">
        <v>20</v>
      </c>
      <c r="H721">
        <v>123</v>
      </c>
      <c r="I721" s="11">
        <f t="shared" si="71"/>
        <v>85.829268292682926</v>
      </c>
      <c r="J721" t="s">
        <v>21</v>
      </c>
      <c r="K721" t="s">
        <v>22</v>
      </c>
      <c r="L721" s="19">
        <f t="shared" si="67"/>
        <v>41058.208333333336</v>
      </c>
      <c r="M721" s="16">
        <f>(((N721/60)/60)/24)+DATE(1970,1,1)</f>
        <v>41058.208333333336</v>
      </c>
      <c r="N721">
        <v>1338267600</v>
      </c>
      <c r="O721" s="19">
        <f t="shared" si="68"/>
        <v>41069.208333333336</v>
      </c>
      <c r="P721">
        <v>1339218000</v>
      </c>
      <c r="Q721" t="b">
        <v>0</v>
      </c>
      <c r="R721" t="b">
        <v>0</v>
      </c>
      <c r="S721" t="s">
        <v>119</v>
      </c>
      <c r="T721" t="str">
        <f t="shared" si="69"/>
        <v>publishing</v>
      </c>
      <c r="U721" t="str">
        <f t="shared" si="70"/>
        <v>fiction</v>
      </c>
    </row>
    <row r="722" spans="1:21" ht="31" x14ac:dyDescent="0.35">
      <c r="A722">
        <v>720</v>
      </c>
      <c r="B722" s="4" t="s">
        <v>1478</v>
      </c>
      <c r="C722" s="3" t="s">
        <v>1479</v>
      </c>
      <c r="D722" s="11">
        <v>8700</v>
      </c>
      <c r="E722" s="11">
        <v>3227</v>
      </c>
      <c r="F722" s="9">
        <f t="shared" si="66"/>
        <v>37.091954022988503</v>
      </c>
      <c r="G722" s="6" t="s">
        <v>74</v>
      </c>
      <c r="H722">
        <v>38</v>
      </c>
      <c r="I722" s="11">
        <f t="shared" si="71"/>
        <v>84.921052631578945</v>
      </c>
      <c r="J722" t="s">
        <v>36</v>
      </c>
      <c r="K722" t="s">
        <v>37</v>
      </c>
      <c r="L722" s="19">
        <f t="shared" si="67"/>
        <v>43152.25</v>
      </c>
      <c r="M722" s="16">
        <f>(((N722/60)/60)/24)+DATE(1970,1,1)</f>
        <v>43152.25</v>
      </c>
      <c r="N722">
        <v>1519192800</v>
      </c>
      <c r="O722" s="19">
        <f t="shared" si="68"/>
        <v>43166.25</v>
      </c>
      <c r="P722">
        <v>1520402400</v>
      </c>
      <c r="Q722" t="b">
        <v>0</v>
      </c>
      <c r="R722" t="b">
        <v>1</v>
      </c>
      <c r="S722" t="s">
        <v>33</v>
      </c>
      <c r="T722" t="str">
        <f t="shared" si="69"/>
        <v>theater</v>
      </c>
      <c r="U722" t="str">
        <f t="shared" si="70"/>
        <v>plays</v>
      </c>
    </row>
    <row r="723" spans="1:21" x14ac:dyDescent="0.35">
      <c r="A723">
        <v>721</v>
      </c>
      <c r="B723" s="4" t="s">
        <v>1480</v>
      </c>
      <c r="C723" s="3" t="s">
        <v>1481</v>
      </c>
      <c r="D723" s="11">
        <v>123600</v>
      </c>
      <c r="E723" s="11">
        <v>5429</v>
      </c>
      <c r="F723" s="9">
        <f t="shared" si="66"/>
        <v>4.392394822006473</v>
      </c>
      <c r="G723" s="6" t="s">
        <v>74</v>
      </c>
      <c r="H723">
        <v>60</v>
      </c>
      <c r="I723" s="11">
        <f t="shared" si="71"/>
        <v>90.483333333333334</v>
      </c>
      <c r="J723" t="s">
        <v>21</v>
      </c>
      <c r="K723" t="s">
        <v>22</v>
      </c>
      <c r="L723" s="19">
        <f t="shared" si="67"/>
        <v>43194.208333333328</v>
      </c>
      <c r="M723" s="16">
        <f>(((N723/60)/60)/24)+DATE(1970,1,1)</f>
        <v>43194.208333333328</v>
      </c>
      <c r="N723">
        <v>1522818000</v>
      </c>
      <c r="O723" s="19">
        <f t="shared" si="68"/>
        <v>43200.208333333328</v>
      </c>
      <c r="P723">
        <v>1523336400</v>
      </c>
      <c r="Q723" t="b">
        <v>0</v>
      </c>
      <c r="R723" t="b">
        <v>0</v>
      </c>
      <c r="S723" t="s">
        <v>23</v>
      </c>
      <c r="T723" t="str">
        <f t="shared" si="69"/>
        <v>music</v>
      </c>
      <c r="U723" t="str">
        <f t="shared" si="70"/>
        <v>rock</v>
      </c>
    </row>
    <row r="724" spans="1:21" x14ac:dyDescent="0.35">
      <c r="A724">
        <v>722</v>
      </c>
      <c r="B724" s="4" t="s">
        <v>1482</v>
      </c>
      <c r="C724" s="3" t="s">
        <v>1483</v>
      </c>
      <c r="D724" s="11">
        <v>48500</v>
      </c>
      <c r="E724" s="11">
        <v>75906</v>
      </c>
      <c r="F724" s="9">
        <f t="shared" si="66"/>
        <v>156.50721649484535</v>
      </c>
      <c r="G724" s="6" t="s">
        <v>20</v>
      </c>
      <c r="H724">
        <v>3036</v>
      </c>
      <c r="I724" s="11">
        <f t="shared" si="71"/>
        <v>25.00197628458498</v>
      </c>
      <c r="J724" t="s">
        <v>21</v>
      </c>
      <c r="K724" t="s">
        <v>22</v>
      </c>
      <c r="L724" s="19">
        <f t="shared" si="67"/>
        <v>43045.25</v>
      </c>
      <c r="M724" s="16">
        <f>(((N724/60)/60)/24)+DATE(1970,1,1)</f>
        <v>43045.25</v>
      </c>
      <c r="N724">
        <v>1509948000</v>
      </c>
      <c r="O724" s="19">
        <f t="shared" si="68"/>
        <v>43072.25</v>
      </c>
      <c r="P724">
        <v>1512280800</v>
      </c>
      <c r="Q724" t="b">
        <v>0</v>
      </c>
      <c r="R724" t="b">
        <v>0</v>
      </c>
      <c r="S724" t="s">
        <v>42</v>
      </c>
      <c r="T724" t="str">
        <f t="shared" si="69"/>
        <v>film &amp; video</v>
      </c>
      <c r="U724" t="str">
        <f t="shared" si="70"/>
        <v>documentary</v>
      </c>
    </row>
    <row r="725" spans="1:21" x14ac:dyDescent="0.35">
      <c r="A725">
        <v>723</v>
      </c>
      <c r="B725" s="4" t="s">
        <v>1484</v>
      </c>
      <c r="C725" s="3" t="s">
        <v>1485</v>
      </c>
      <c r="D725" s="11">
        <v>4900</v>
      </c>
      <c r="E725" s="11">
        <v>13250</v>
      </c>
      <c r="F725" s="9">
        <f t="shared" si="66"/>
        <v>270.40816326530609</v>
      </c>
      <c r="G725" s="6" t="s">
        <v>20</v>
      </c>
      <c r="H725">
        <v>144</v>
      </c>
      <c r="I725" s="11">
        <f t="shared" si="71"/>
        <v>92.013888888888886</v>
      </c>
      <c r="J725" t="s">
        <v>26</v>
      </c>
      <c r="K725" t="s">
        <v>27</v>
      </c>
      <c r="L725" s="19">
        <f t="shared" si="67"/>
        <v>42431.25</v>
      </c>
      <c r="M725" s="16">
        <f>(((N725/60)/60)/24)+DATE(1970,1,1)</f>
        <v>42431.25</v>
      </c>
      <c r="N725">
        <v>1456898400</v>
      </c>
      <c r="O725" s="19">
        <f t="shared" si="68"/>
        <v>42452.208333333328</v>
      </c>
      <c r="P725">
        <v>1458709200</v>
      </c>
      <c r="Q725" t="b">
        <v>0</v>
      </c>
      <c r="R725" t="b">
        <v>0</v>
      </c>
      <c r="S725" t="s">
        <v>33</v>
      </c>
      <c r="T725" t="str">
        <f t="shared" si="69"/>
        <v>theater</v>
      </c>
      <c r="U725" t="str">
        <f t="shared" si="70"/>
        <v>plays</v>
      </c>
    </row>
    <row r="726" spans="1:21" ht="31" x14ac:dyDescent="0.35">
      <c r="A726">
        <v>724</v>
      </c>
      <c r="B726" s="4" t="s">
        <v>1486</v>
      </c>
      <c r="C726" s="3" t="s">
        <v>1487</v>
      </c>
      <c r="D726" s="11">
        <v>8400</v>
      </c>
      <c r="E726" s="11">
        <v>11261</v>
      </c>
      <c r="F726" s="9">
        <f t="shared" si="66"/>
        <v>134.05952380952382</v>
      </c>
      <c r="G726" s="6" t="s">
        <v>20</v>
      </c>
      <c r="H726">
        <v>121</v>
      </c>
      <c r="I726" s="11">
        <f t="shared" si="71"/>
        <v>93.066115702479337</v>
      </c>
      <c r="J726" t="s">
        <v>40</v>
      </c>
      <c r="K726" t="s">
        <v>41</v>
      </c>
      <c r="L726" s="19">
        <f t="shared" si="67"/>
        <v>41934.208333333336</v>
      </c>
      <c r="M726" s="16">
        <f>(((N726/60)/60)/24)+DATE(1970,1,1)</f>
        <v>41934.208333333336</v>
      </c>
      <c r="N726">
        <v>1413954000</v>
      </c>
      <c r="O726" s="19">
        <f t="shared" si="68"/>
        <v>41936.208333333336</v>
      </c>
      <c r="P726">
        <v>1414126800</v>
      </c>
      <c r="Q726" t="b">
        <v>0</v>
      </c>
      <c r="R726" t="b">
        <v>1</v>
      </c>
      <c r="S726" t="s">
        <v>33</v>
      </c>
      <c r="T726" t="str">
        <f t="shared" si="69"/>
        <v>theater</v>
      </c>
      <c r="U726" t="str">
        <f t="shared" si="70"/>
        <v>plays</v>
      </c>
    </row>
    <row r="727" spans="1:21" x14ac:dyDescent="0.35">
      <c r="A727">
        <v>725</v>
      </c>
      <c r="B727" s="4" t="s">
        <v>1488</v>
      </c>
      <c r="C727" s="3" t="s">
        <v>1489</v>
      </c>
      <c r="D727" s="11">
        <v>193200</v>
      </c>
      <c r="E727" s="11">
        <v>97369</v>
      </c>
      <c r="F727" s="9">
        <f t="shared" si="66"/>
        <v>50.398033126293996</v>
      </c>
      <c r="G727" s="6" t="s">
        <v>14</v>
      </c>
      <c r="H727">
        <v>1596</v>
      </c>
      <c r="I727" s="11">
        <f t="shared" si="71"/>
        <v>61.008145363408524</v>
      </c>
      <c r="J727" t="s">
        <v>21</v>
      </c>
      <c r="K727" t="s">
        <v>22</v>
      </c>
      <c r="L727" s="19">
        <f t="shared" si="67"/>
        <v>41958.25</v>
      </c>
      <c r="M727" s="16">
        <f>(((N727/60)/60)/24)+DATE(1970,1,1)</f>
        <v>41958.25</v>
      </c>
      <c r="N727">
        <v>1416031200</v>
      </c>
      <c r="O727" s="19">
        <f t="shared" si="68"/>
        <v>41960.25</v>
      </c>
      <c r="P727">
        <v>1416204000</v>
      </c>
      <c r="Q727" t="b">
        <v>0</v>
      </c>
      <c r="R727" t="b">
        <v>0</v>
      </c>
      <c r="S727" t="s">
        <v>292</v>
      </c>
      <c r="T727" t="str">
        <f t="shared" si="69"/>
        <v>games</v>
      </c>
      <c r="U727" t="str">
        <f t="shared" si="70"/>
        <v>mobile games</v>
      </c>
    </row>
    <row r="728" spans="1:21" x14ac:dyDescent="0.35">
      <c r="A728">
        <v>726</v>
      </c>
      <c r="B728" s="4" t="s">
        <v>1490</v>
      </c>
      <c r="C728" s="3" t="s">
        <v>1491</v>
      </c>
      <c r="D728" s="11">
        <v>54300</v>
      </c>
      <c r="E728" s="11">
        <v>48227</v>
      </c>
      <c r="F728" s="9">
        <f t="shared" si="66"/>
        <v>88.815837937384899</v>
      </c>
      <c r="G728" s="6" t="s">
        <v>74</v>
      </c>
      <c r="H728">
        <v>524</v>
      </c>
      <c r="I728" s="11">
        <f t="shared" si="71"/>
        <v>92.036259541984734</v>
      </c>
      <c r="J728" t="s">
        <v>21</v>
      </c>
      <c r="K728" t="s">
        <v>22</v>
      </c>
      <c r="L728" s="19">
        <f t="shared" si="67"/>
        <v>40476.208333333336</v>
      </c>
      <c r="M728" s="16">
        <f>(((N728/60)/60)/24)+DATE(1970,1,1)</f>
        <v>40476.208333333336</v>
      </c>
      <c r="N728">
        <v>1287982800</v>
      </c>
      <c r="O728" s="19">
        <f t="shared" si="68"/>
        <v>40482.208333333336</v>
      </c>
      <c r="P728">
        <v>1288501200</v>
      </c>
      <c r="Q728" t="b">
        <v>0</v>
      </c>
      <c r="R728" t="b">
        <v>1</v>
      </c>
      <c r="S728" t="s">
        <v>33</v>
      </c>
      <c r="T728" t="str">
        <f t="shared" si="69"/>
        <v>theater</v>
      </c>
      <c r="U728" t="str">
        <f t="shared" si="70"/>
        <v>plays</v>
      </c>
    </row>
    <row r="729" spans="1:21" x14ac:dyDescent="0.35">
      <c r="A729">
        <v>727</v>
      </c>
      <c r="B729" s="4" t="s">
        <v>1492</v>
      </c>
      <c r="C729" s="3" t="s">
        <v>1493</v>
      </c>
      <c r="D729" s="11">
        <v>8900</v>
      </c>
      <c r="E729" s="11">
        <v>14685</v>
      </c>
      <c r="F729" s="9">
        <f t="shared" si="66"/>
        <v>165</v>
      </c>
      <c r="G729" s="6" t="s">
        <v>20</v>
      </c>
      <c r="H729">
        <v>181</v>
      </c>
      <c r="I729" s="11">
        <f t="shared" si="71"/>
        <v>81.132596685082873</v>
      </c>
      <c r="J729" t="s">
        <v>21</v>
      </c>
      <c r="K729" t="s">
        <v>22</v>
      </c>
      <c r="L729" s="19">
        <f t="shared" si="67"/>
        <v>43485.25</v>
      </c>
      <c r="M729" s="16">
        <f>(((N729/60)/60)/24)+DATE(1970,1,1)</f>
        <v>43485.25</v>
      </c>
      <c r="N729">
        <v>1547964000</v>
      </c>
      <c r="O729" s="19">
        <f t="shared" si="68"/>
        <v>43543.208333333328</v>
      </c>
      <c r="P729">
        <v>1552971600</v>
      </c>
      <c r="Q729" t="b">
        <v>0</v>
      </c>
      <c r="R729" t="b">
        <v>0</v>
      </c>
      <c r="S729" t="s">
        <v>28</v>
      </c>
      <c r="T729" t="str">
        <f t="shared" si="69"/>
        <v>technology</v>
      </c>
      <c r="U729" t="str">
        <f t="shared" si="70"/>
        <v>web</v>
      </c>
    </row>
    <row r="730" spans="1:21" ht="31" x14ac:dyDescent="0.35">
      <c r="A730">
        <v>728</v>
      </c>
      <c r="B730" s="4" t="s">
        <v>1494</v>
      </c>
      <c r="C730" s="3" t="s">
        <v>1495</v>
      </c>
      <c r="D730" s="11">
        <v>4200</v>
      </c>
      <c r="E730" s="11">
        <v>735</v>
      </c>
      <c r="F730" s="9">
        <f t="shared" si="66"/>
        <v>17.5</v>
      </c>
      <c r="G730" s="6" t="s">
        <v>14</v>
      </c>
      <c r="H730">
        <v>10</v>
      </c>
      <c r="I730" s="11">
        <f t="shared" si="71"/>
        <v>73.5</v>
      </c>
      <c r="J730" t="s">
        <v>21</v>
      </c>
      <c r="K730" t="s">
        <v>22</v>
      </c>
      <c r="L730" s="19">
        <f t="shared" si="67"/>
        <v>42515.208333333328</v>
      </c>
      <c r="M730" s="16">
        <f>(((N730/60)/60)/24)+DATE(1970,1,1)</f>
        <v>42515.208333333328</v>
      </c>
      <c r="N730">
        <v>1464152400</v>
      </c>
      <c r="O730" s="19">
        <f t="shared" si="68"/>
        <v>42526.208333333328</v>
      </c>
      <c r="P730">
        <v>1465102800</v>
      </c>
      <c r="Q730" t="b">
        <v>0</v>
      </c>
      <c r="R730" t="b">
        <v>0</v>
      </c>
      <c r="S730" t="s">
        <v>33</v>
      </c>
      <c r="T730" t="str">
        <f t="shared" si="69"/>
        <v>theater</v>
      </c>
      <c r="U730" t="str">
        <f t="shared" si="70"/>
        <v>plays</v>
      </c>
    </row>
    <row r="731" spans="1:21" ht="31" x14ac:dyDescent="0.35">
      <c r="A731">
        <v>729</v>
      </c>
      <c r="B731" s="4" t="s">
        <v>1496</v>
      </c>
      <c r="C731" s="3" t="s">
        <v>1497</v>
      </c>
      <c r="D731" s="11">
        <v>5600</v>
      </c>
      <c r="E731" s="11">
        <v>10397</v>
      </c>
      <c r="F731" s="9">
        <f t="shared" si="66"/>
        <v>185.66071428571428</v>
      </c>
      <c r="G731" s="6" t="s">
        <v>20</v>
      </c>
      <c r="H731">
        <v>122</v>
      </c>
      <c r="I731" s="11">
        <f t="shared" si="71"/>
        <v>85.221311475409834</v>
      </c>
      <c r="J731" t="s">
        <v>21</v>
      </c>
      <c r="K731" t="s">
        <v>22</v>
      </c>
      <c r="L731" s="19">
        <f t="shared" si="67"/>
        <v>41309.25</v>
      </c>
      <c r="M731" s="16">
        <f>(((N731/60)/60)/24)+DATE(1970,1,1)</f>
        <v>41309.25</v>
      </c>
      <c r="N731">
        <v>1359957600</v>
      </c>
      <c r="O731" s="19">
        <f t="shared" si="68"/>
        <v>41311.25</v>
      </c>
      <c r="P731">
        <v>1360130400</v>
      </c>
      <c r="Q731" t="b">
        <v>0</v>
      </c>
      <c r="R731" t="b">
        <v>0</v>
      </c>
      <c r="S731" t="s">
        <v>53</v>
      </c>
      <c r="T731" t="str">
        <f t="shared" si="69"/>
        <v>film &amp; video</v>
      </c>
      <c r="U731" t="str">
        <f t="shared" si="70"/>
        <v>drama</v>
      </c>
    </row>
    <row r="732" spans="1:21" x14ac:dyDescent="0.35">
      <c r="A732">
        <v>730</v>
      </c>
      <c r="B732" s="4" t="s">
        <v>1498</v>
      </c>
      <c r="C732" s="3" t="s">
        <v>1499</v>
      </c>
      <c r="D732" s="11">
        <v>28800</v>
      </c>
      <c r="E732" s="11">
        <v>118847</v>
      </c>
      <c r="F732" s="9">
        <f t="shared" si="66"/>
        <v>412.6631944444444</v>
      </c>
      <c r="G732" s="6" t="s">
        <v>20</v>
      </c>
      <c r="H732">
        <v>1071</v>
      </c>
      <c r="I732" s="11">
        <f t="shared" si="71"/>
        <v>110.96825396825396</v>
      </c>
      <c r="J732" t="s">
        <v>15</v>
      </c>
      <c r="K732" t="s">
        <v>16</v>
      </c>
      <c r="L732" s="19">
        <f t="shared" si="67"/>
        <v>42147.208333333328</v>
      </c>
      <c r="M732" s="16">
        <f>(((N732/60)/60)/24)+DATE(1970,1,1)</f>
        <v>42147.208333333328</v>
      </c>
      <c r="N732">
        <v>1432357200</v>
      </c>
      <c r="O732" s="19">
        <f t="shared" si="68"/>
        <v>42153.208333333328</v>
      </c>
      <c r="P732">
        <v>1432875600</v>
      </c>
      <c r="Q732" t="b">
        <v>0</v>
      </c>
      <c r="R732" t="b">
        <v>0</v>
      </c>
      <c r="S732" t="s">
        <v>65</v>
      </c>
      <c r="T732" t="str">
        <f t="shared" si="69"/>
        <v>technology</v>
      </c>
      <c r="U732" t="str">
        <f t="shared" si="70"/>
        <v>wearables</v>
      </c>
    </row>
    <row r="733" spans="1:21" x14ac:dyDescent="0.35">
      <c r="A733">
        <v>731</v>
      </c>
      <c r="B733" s="4" t="s">
        <v>1500</v>
      </c>
      <c r="C733" s="3" t="s">
        <v>1501</v>
      </c>
      <c r="D733" s="11">
        <v>8000</v>
      </c>
      <c r="E733" s="11">
        <v>7220</v>
      </c>
      <c r="F733" s="9">
        <f t="shared" si="66"/>
        <v>90.25</v>
      </c>
      <c r="G733" s="6" t="s">
        <v>74</v>
      </c>
      <c r="H733">
        <v>219</v>
      </c>
      <c r="I733" s="11">
        <f t="shared" si="71"/>
        <v>32.968036529680369</v>
      </c>
      <c r="J733" t="s">
        <v>21</v>
      </c>
      <c r="K733" t="s">
        <v>22</v>
      </c>
      <c r="L733" s="19">
        <f t="shared" si="67"/>
        <v>42939.208333333328</v>
      </c>
      <c r="M733" s="16">
        <f>(((N733/60)/60)/24)+DATE(1970,1,1)</f>
        <v>42939.208333333328</v>
      </c>
      <c r="N733">
        <v>1500786000</v>
      </c>
      <c r="O733" s="19">
        <f t="shared" si="68"/>
        <v>42940.208333333328</v>
      </c>
      <c r="P733">
        <v>1500872400</v>
      </c>
      <c r="Q733" t="b">
        <v>0</v>
      </c>
      <c r="R733" t="b">
        <v>0</v>
      </c>
      <c r="S733" t="s">
        <v>28</v>
      </c>
      <c r="T733" t="str">
        <f t="shared" si="69"/>
        <v>technology</v>
      </c>
      <c r="U733" t="str">
        <f t="shared" si="70"/>
        <v>web</v>
      </c>
    </row>
    <row r="734" spans="1:21" x14ac:dyDescent="0.35">
      <c r="A734">
        <v>732</v>
      </c>
      <c r="B734" s="4" t="s">
        <v>1502</v>
      </c>
      <c r="C734" s="3" t="s">
        <v>1503</v>
      </c>
      <c r="D734" s="11">
        <v>117000</v>
      </c>
      <c r="E734" s="11">
        <v>107622</v>
      </c>
      <c r="F734" s="9">
        <f t="shared" si="66"/>
        <v>91.984615384615381</v>
      </c>
      <c r="G734" s="6" t="s">
        <v>14</v>
      </c>
      <c r="H734">
        <v>1121</v>
      </c>
      <c r="I734" s="11">
        <f t="shared" si="71"/>
        <v>96.005352363960753</v>
      </c>
      <c r="J734" t="s">
        <v>21</v>
      </c>
      <c r="K734" t="s">
        <v>22</v>
      </c>
      <c r="L734" s="19">
        <f t="shared" si="67"/>
        <v>42816.208333333328</v>
      </c>
      <c r="M734" s="16">
        <f>(((N734/60)/60)/24)+DATE(1970,1,1)</f>
        <v>42816.208333333328</v>
      </c>
      <c r="N734">
        <v>1490158800</v>
      </c>
      <c r="O734" s="19">
        <f t="shared" si="68"/>
        <v>42839.208333333328</v>
      </c>
      <c r="P734">
        <v>1492146000</v>
      </c>
      <c r="Q734" t="b">
        <v>0</v>
      </c>
      <c r="R734" t="b">
        <v>1</v>
      </c>
      <c r="S734" t="s">
        <v>23</v>
      </c>
      <c r="T734" t="str">
        <f t="shared" si="69"/>
        <v>music</v>
      </c>
      <c r="U734" t="str">
        <f t="shared" si="70"/>
        <v>rock</v>
      </c>
    </row>
    <row r="735" spans="1:21" x14ac:dyDescent="0.35">
      <c r="A735">
        <v>733</v>
      </c>
      <c r="B735" s="4" t="s">
        <v>1504</v>
      </c>
      <c r="C735" s="3" t="s">
        <v>1505</v>
      </c>
      <c r="D735" s="11">
        <v>15800</v>
      </c>
      <c r="E735" s="11">
        <v>83267</v>
      </c>
      <c r="F735" s="9">
        <f t="shared" si="66"/>
        <v>527.00632911392404</v>
      </c>
      <c r="G735" s="6" t="s">
        <v>20</v>
      </c>
      <c r="H735">
        <v>980</v>
      </c>
      <c r="I735" s="11">
        <f t="shared" si="71"/>
        <v>84.96632653061225</v>
      </c>
      <c r="J735" t="s">
        <v>21</v>
      </c>
      <c r="K735" t="s">
        <v>22</v>
      </c>
      <c r="L735" s="19">
        <f t="shared" si="67"/>
        <v>41844.208333333336</v>
      </c>
      <c r="M735" s="16">
        <f>(((N735/60)/60)/24)+DATE(1970,1,1)</f>
        <v>41844.208333333336</v>
      </c>
      <c r="N735">
        <v>1406178000</v>
      </c>
      <c r="O735" s="19">
        <f t="shared" si="68"/>
        <v>41857.208333333336</v>
      </c>
      <c r="P735">
        <v>1407301200</v>
      </c>
      <c r="Q735" t="b">
        <v>0</v>
      </c>
      <c r="R735" t="b">
        <v>0</v>
      </c>
      <c r="S735" t="s">
        <v>148</v>
      </c>
      <c r="T735" t="str">
        <f t="shared" si="69"/>
        <v>music</v>
      </c>
      <c r="U735" t="str">
        <f t="shared" si="70"/>
        <v>metal</v>
      </c>
    </row>
    <row r="736" spans="1:21" x14ac:dyDescent="0.35">
      <c r="A736">
        <v>734</v>
      </c>
      <c r="B736" s="4" t="s">
        <v>1506</v>
      </c>
      <c r="C736" s="3" t="s">
        <v>1507</v>
      </c>
      <c r="D736" s="11">
        <v>4200</v>
      </c>
      <c r="E736" s="11">
        <v>13404</v>
      </c>
      <c r="F736" s="9">
        <f t="shared" si="66"/>
        <v>319.14285714285711</v>
      </c>
      <c r="G736" s="6" t="s">
        <v>20</v>
      </c>
      <c r="H736">
        <v>536</v>
      </c>
      <c r="I736" s="11">
        <f t="shared" si="71"/>
        <v>25.007462686567163</v>
      </c>
      <c r="J736" t="s">
        <v>21</v>
      </c>
      <c r="K736" t="s">
        <v>22</v>
      </c>
      <c r="L736" s="19">
        <f t="shared" si="67"/>
        <v>42763.25</v>
      </c>
      <c r="M736" s="16">
        <f>(((N736/60)/60)/24)+DATE(1970,1,1)</f>
        <v>42763.25</v>
      </c>
      <c r="N736">
        <v>1485583200</v>
      </c>
      <c r="O736" s="19">
        <f t="shared" si="68"/>
        <v>42775.25</v>
      </c>
      <c r="P736">
        <v>1486620000</v>
      </c>
      <c r="Q736" t="b">
        <v>0</v>
      </c>
      <c r="R736" t="b">
        <v>1</v>
      </c>
      <c r="S736" t="s">
        <v>33</v>
      </c>
      <c r="T736" t="str">
        <f t="shared" si="69"/>
        <v>theater</v>
      </c>
      <c r="U736" t="str">
        <f t="shared" si="70"/>
        <v>plays</v>
      </c>
    </row>
    <row r="737" spans="1:21" ht="31" x14ac:dyDescent="0.35">
      <c r="A737">
        <v>735</v>
      </c>
      <c r="B737" s="4" t="s">
        <v>1508</v>
      </c>
      <c r="C737" s="3" t="s">
        <v>1509</v>
      </c>
      <c r="D737" s="11">
        <v>37100</v>
      </c>
      <c r="E737" s="11">
        <v>131404</v>
      </c>
      <c r="F737" s="9">
        <f t="shared" si="66"/>
        <v>354.18867924528303</v>
      </c>
      <c r="G737" s="6" t="s">
        <v>20</v>
      </c>
      <c r="H737">
        <v>1991</v>
      </c>
      <c r="I737" s="11">
        <f t="shared" si="71"/>
        <v>65.998995479658461</v>
      </c>
      <c r="J737" t="s">
        <v>21</v>
      </c>
      <c r="K737" t="s">
        <v>22</v>
      </c>
      <c r="L737" s="19">
        <f t="shared" si="67"/>
        <v>42459.208333333328</v>
      </c>
      <c r="M737" s="16">
        <f>(((N737/60)/60)/24)+DATE(1970,1,1)</f>
        <v>42459.208333333328</v>
      </c>
      <c r="N737">
        <v>1459314000</v>
      </c>
      <c r="O737" s="19">
        <f t="shared" si="68"/>
        <v>42466.208333333328</v>
      </c>
      <c r="P737">
        <v>1459918800</v>
      </c>
      <c r="Q737" t="b">
        <v>0</v>
      </c>
      <c r="R737" t="b">
        <v>0</v>
      </c>
      <c r="S737" t="s">
        <v>122</v>
      </c>
      <c r="T737" t="str">
        <f t="shared" si="69"/>
        <v>photography</v>
      </c>
      <c r="U737" t="str">
        <f t="shared" si="70"/>
        <v>photography books</v>
      </c>
    </row>
    <row r="738" spans="1:21" x14ac:dyDescent="0.35">
      <c r="A738">
        <v>736</v>
      </c>
      <c r="B738" s="4" t="s">
        <v>1510</v>
      </c>
      <c r="C738" s="3" t="s">
        <v>1511</v>
      </c>
      <c r="D738" s="11">
        <v>7700</v>
      </c>
      <c r="E738" s="11">
        <v>2533</v>
      </c>
      <c r="F738" s="9">
        <f t="shared" si="66"/>
        <v>32.896103896103895</v>
      </c>
      <c r="G738" s="6" t="s">
        <v>74</v>
      </c>
      <c r="H738">
        <v>29</v>
      </c>
      <c r="I738" s="11">
        <f t="shared" si="71"/>
        <v>87.34482758620689</v>
      </c>
      <c r="J738" t="s">
        <v>21</v>
      </c>
      <c r="K738" t="s">
        <v>22</v>
      </c>
      <c r="L738" s="19">
        <f t="shared" si="67"/>
        <v>42055.25</v>
      </c>
      <c r="M738" s="16">
        <f>(((N738/60)/60)/24)+DATE(1970,1,1)</f>
        <v>42055.25</v>
      </c>
      <c r="N738">
        <v>1424412000</v>
      </c>
      <c r="O738" s="19">
        <f t="shared" si="68"/>
        <v>42059.25</v>
      </c>
      <c r="P738">
        <v>1424757600</v>
      </c>
      <c r="Q738" t="b">
        <v>0</v>
      </c>
      <c r="R738" t="b">
        <v>0</v>
      </c>
      <c r="S738" t="s">
        <v>68</v>
      </c>
      <c r="T738" t="str">
        <f t="shared" si="69"/>
        <v>publishing</v>
      </c>
      <c r="U738" t="str">
        <f t="shared" si="70"/>
        <v>nonfiction</v>
      </c>
    </row>
    <row r="739" spans="1:21" ht="31" x14ac:dyDescent="0.35">
      <c r="A739">
        <v>737</v>
      </c>
      <c r="B739" s="4" t="s">
        <v>1512</v>
      </c>
      <c r="C739" s="3" t="s">
        <v>1513</v>
      </c>
      <c r="D739" s="11">
        <v>3700</v>
      </c>
      <c r="E739" s="11">
        <v>5028</v>
      </c>
      <c r="F739" s="9">
        <f t="shared" si="66"/>
        <v>135.8918918918919</v>
      </c>
      <c r="G739" s="6" t="s">
        <v>20</v>
      </c>
      <c r="H739">
        <v>180</v>
      </c>
      <c r="I739" s="11">
        <f t="shared" si="71"/>
        <v>27.933333333333334</v>
      </c>
      <c r="J739" t="s">
        <v>21</v>
      </c>
      <c r="K739" t="s">
        <v>22</v>
      </c>
      <c r="L739" s="19">
        <f t="shared" si="67"/>
        <v>42685.25</v>
      </c>
      <c r="M739" s="16">
        <f>(((N739/60)/60)/24)+DATE(1970,1,1)</f>
        <v>42685.25</v>
      </c>
      <c r="N739">
        <v>1478844000</v>
      </c>
      <c r="O739" s="19">
        <f t="shared" si="68"/>
        <v>42697.25</v>
      </c>
      <c r="P739">
        <v>1479880800</v>
      </c>
      <c r="Q739" t="b">
        <v>0</v>
      </c>
      <c r="R739" t="b">
        <v>0</v>
      </c>
      <c r="S739" t="s">
        <v>60</v>
      </c>
      <c r="T739" t="str">
        <f t="shared" si="69"/>
        <v>music</v>
      </c>
      <c r="U739" t="str">
        <f t="shared" si="70"/>
        <v>indie rock</v>
      </c>
    </row>
    <row r="740" spans="1:21" x14ac:dyDescent="0.35">
      <c r="A740">
        <v>738</v>
      </c>
      <c r="B740" s="4" t="s">
        <v>1032</v>
      </c>
      <c r="C740" s="3" t="s">
        <v>1514</v>
      </c>
      <c r="D740" s="11">
        <v>74700</v>
      </c>
      <c r="E740" s="11">
        <v>1557</v>
      </c>
      <c r="F740" s="9">
        <f t="shared" si="66"/>
        <v>2.0843373493975905</v>
      </c>
      <c r="G740" s="6" t="s">
        <v>14</v>
      </c>
      <c r="H740">
        <v>15</v>
      </c>
      <c r="I740" s="11">
        <f t="shared" si="71"/>
        <v>103.8</v>
      </c>
      <c r="J740" t="s">
        <v>21</v>
      </c>
      <c r="K740" t="s">
        <v>22</v>
      </c>
      <c r="L740" s="19">
        <f t="shared" si="67"/>
        <v>41959.25</v>
      </c>
      <c r="M740" s="16">
        <f>(((N740/60)/60)/24)+DATE(1970,1,1)</f>
        <v>41959.25</v>
      </c>
      <c r="N740">
        <v>1416117600</v>
      </c>
      <c r="O740" s="19">
        <f t="shared" si="68"/>
        <v>41981.25</v>
      </c>
      <c r="P740">
        <v>1418018400</v>
      </c>
      <c r="Q740" t="b">
        <v>0</v>
      </c>
      <c r="R740" t="b">
        <v>1</v>
      </c>
      <c r="S740" t="s">
        <v>33</v>
      </c>
      <c r="T740" t="str">
        <f t="shared" si="69"/>
        <v>theater</v>
      </c>
      <c r="U740" t="str">
        <f t="shared" si="70"/>
        <v>plays</v>
      </c>
    </row>
    <row r="741" spans="1:21" x14ac:dyDescent="0.35">
      <c r="A741">
        <v>739</v>
      </c>
      <c r="B741" s="4" t="s">
        <v>1515</v>
      </c>
      <c r="C741" s="3" t="s">
        <v>1516</v>
      </c>
      <c r="D741" s="11">
        <v>10000</v>
      </c>
      <c r="E741" s="11">
        <v>6100</v>
      </c>
      <c r="F741" s="9">
        <f t="shared" si="66"/>
        <v>61</v>
      </c>
      <c r="G741" s="6" t="s">
        <v>14</v>
      </c>
      <c r="H741">
        <v>191</v>
      </c>
      <c r="I741" s="11">
        <f t="shared" si="71"/>
        <v>31.937172774869111</v>
      </c>
      <c r="J741" t="s">
        <v>21</v>
      </c>
      <c r="K741" t="s">
        <v>22</v>
      </c>
      <c r="L741" s="19">
        <f t="shared" si="67"/>
        <v>41089.208333333336</v>
      </c>
      <c r="M741" s="16">
        <f>(((N741/60)/60)/24)+DATE(1970,1,1)</f>
        <v>41089.208333333336</v>
      </c>
      <c r="N741">
        <v>1340946000</v>
      </c>
      <c r="O741" s="19">
        <f t="shared" si="68"/>
        <v>41090.208333333336</v>
      </c>
      <c r="P741">
        <v>1341032400</v>
      </c>
      <c r="Q741" t="b">
        <v>0</v>
      </c>
      <c r="R741" t="b">
        <v>0</v>
      </c>
      <c r="S741" t="s">
        <v>60</v>
      </c>
      <c r="T741" t="str">
        <f t="shared" si="69"/>
        <v>music</v>
      </c>
      <c r="U741" t="str">
        <f t="shared" si="70"/>
        <v>indie rock</v>
      </c>
    </row>
    <row r="742" spans="1:21" x14ac:dyDescent="0.35">
      <c r="A742">
        <v>740</v>
      </c>
      <c r="B742" s="4" t="s">
        <v>1517</v>
      </c>
      <c r="C742" s="3" t="s">
        <v>1518</v>
      </c>
      <c r="D742" s="11">
        <v>5300</v>
      </c>
      <c r="E742" s="11">
        <v>1592</v>
      </c>
      <c r="F742" s="9">
        <f t="shared" si="66"/>
        <v>30.037735849056602</v>
      </c>
      <c r="G742" s="6" t="s">
        <v>14</v>
      </c>
      <c r="H742">
        <v>16</v>
      </c>
      <c r="I742" s="11">
        <f t="shared" si="71"/>
        <v>99.5</v>
      </c>
      <c r="J742" t="s">
        <v>21</v>
      </c>
      <c r="K742" t="s">
        <v>22</v>
      </c>
      <c r="L742" s="19">
        <f t="shared" si="67"/>
        <v>42769.25</v>
      </c>
      <c r="M742" s="16">
        <f>(((N742/60)/60)/24)+DATE(1970,1,1)</f>
        <v>42769.25</v>
      </c>
      <c r="N742">
        <v>1486101600</v>
      </c>
      <c r="O742" s="19">
        <f t="shared" si="68"/>
        <v>42772.25</v>
      </c>
      <c r="P742">
        <v>1486360800</v>
      </c>
      <c r="Q742" t="b">
        <v>0</v>
      </c>
      <c r="R742" t="b">
        <v>0</v>
      </c>
      <c r="S742" t="s">
        <v>33</v>
      </c>
      <c r="T742" t="str">
        <f t="shared" si="69"/>
        <v>theater</v>
      </c>
      <c r="U742" t="str">
        <f t="shared" si="70"/>
        <v>plays</v>
      </c>
    </row>
    <row r="743" spans="1:21" x14ac:dyDescent="0.35">
      <c r="A743">
        <v>741</v>
      </c>
      <c r="B743" s="4" t="s">
        <v>628</v>
      </c>
      <c r="C743" s="3" t="s">
        <v>1519</v>
      </c>
      <c r="D743" s="11">
        <v>1200</v>
      </c>
      <c r="E743" s="11">
        <v>14150</v>
      </c>
      <c r="F743" s="9">
        <f t="shared" si="66"/>
        <v>1179.1666666666665</v>
      </c>
      <c r="G743" s="6" t="s">
        <v>20</v>
      </c>
      <c r="H743">
        <v>130</v>
      </c>
      <c r="I743" s="11">
        <f t="shared" si="71"/>
        <v>108.84615384615384</v>
      </c>
      <c r="J743" t="s">
        <v>21</v>
      </c>
      <c r="K743" t="s">
        <v>22</v>
      </c>
      <c r="L743" s="19">
        <f t="shared" si="67"/>
        <v>40321.208333333336</v>
      </c>
      <c r="M743" s="16">
        <f>(((N743/60)/60)/24)+DATE(1970,1,1)</f>
        <v>40321.208333333336</v>
      </c>
      <c r="N743">
        <v>1274590800</v>
      </c>
      <c r="O743" s="19">
        <f t="shared" si="68"/>
        <v>40322.208333333336</v>
      </c>
      <c r="P743">
        <v>1274677200</v>
      </c>
      <c r="Q743" t="b">
        <v>0</v>
      </c>
      <c r="R743" t="b">
        <v>0</v>
      </c>
      <c r="S743" t="s">
        <v>33</v>
      </c>
      <c r="T743" t="str">
        <f t="shared" si="69"/>
        <v>theater</v>
      </c>
      <c r="U743" t="str">
        <f t="shared" si="70"/>
        <v>plays</v>
      </c>
    </row>
    <row r="744" spans="1:21" x14ac:dyDescent="0.35">
      <c r="A744">
        <v>742</v>
      </c>
      <c r="B744" s="4" t="s">
        <v>1520</v>
      </c>
      <c r="C744" s="3" t="s">
        <v>1521</v>
      </c>
      <c r="D744" s="11">
        <v>1200</v>
      </c>
      <c r="E744" s="11">
        <v>13513</v>
      </c>
      <c r="F744" s="9">
        <f t="shared" si="66"/>
        <v>1126.0833333333335</v>
      </c>
      <c r="G744" s="6" t="s">
        <v>20</v>
      </c>
      <c r="H744">
        <v>122</v>
      </c>
      <c r="I744" s="11">
        <f t="shared" si="71"/>
        <v>110.76229508196721</v>
      </c>
      <c r="J744" t="s">
        <v>21</v>
      </c>
      <c r="K744" t="s">
        <v>22</v>
      </c>
      <c r="L744" s="19">
        <f t="shared" si="67"/>
        <v>40197.25</v>
      </c>
      <c r="M744" s="16">
        <f>(((N744/60)/60)/24)+DATE(1970,1,1)</f>
        <v>40197.25</v>
      </c>
      <c r="N744">
        <v>1263880800</v>
      </c>
      <c r="O744" s="19">
        <f t="shared" si="68"/>
        <v>40239.25</v>
      </c>
      <c r="P744">
        <v>1267509600</v>
      </c>
      <c r="Q744" t="b">
        <v>0</v>
      </c>
      <c r="R744" t="b">
        <v>0</v>
      </c>
      <c r="S744" t="s">
        <v>50</v>
      </c>
      <c r="T744" t="str">
        <f t="shared" si="69"/>
        <v>music</v>
      </c>
      <c r="U744" t="str">
        <f t="shared" si="70"/>
        <v>electric music</v>
      </c>
    </row>
    <row r="745" spans="1:21" ht="31" x14ac:dyDescent="0.35">
      <c r="A745">
        <v>743</v>
      </c>
      <c r="B745" s="4" t="s">
        <v>1522</v>
      </c>
      <c r="C745" s="3" t="s">
        <v>1523</v>
      </c>
      <c r="D745" s="11">
        <v>3900</v>
      </c>
      <c r="E745" s="11">
        <v>504</v>
      </c>
      <c r="F745" s="9">
        <f t="shared" si="66"/>
        <v>12.923076923076923</v>
      </c>
      <c r="G745" s="6" t="s">
        <v>14</v>
      </c>
      <c r="H745">
        <v>17</v>
      </c>
      <c r="I745" s="11">
        <f t="shared" si="71"/>
        <v>29.647058823529413</v>
      </c>
      <c r="J745" t="s">
        <v>21</v>
      </c>
      <c r="K745" t="s">
        <v>22</v>
      </c>
      <c r="L745" s="19">
        <f t="shared" si="67"/>
        <v>42298.208333333328</v>
      </c>
      <c r="M745" s="16">
        <f>(((N745/60)/60)/24)+DATE(1970,1,1)</f>
        <v>42298.208333333328</v>
      </c>
      <c r="N745">
        <v>1445403600</v>
      </c>
      <c r="O745" s="19">
        <f t="shared" si="68"/>
        <v>42304.208333333328</v>
      </c>
      <c r="P745">
        <v>1445922000</v>
      </c>
      <c r="Q745" t="b">
        <v>0</v>
      </c>
      <c r="R745" t="b">
        <v>1</v>
      </c>
      <c r="S745" t="s">
        <v>33</v>
      </c>
      <c r="T745" t="str">
        <f t="shared" si="69"/>
        <v>theater</v>
      </c>
      <c r="U745" t="str">
        <f t="shared" si="70"/>
        <v>plays</v>
      </c>
    </row>
    <row r="746" spans="1:21" x14ac:dyDescent="0.35">
      <c r="A746">
        <v>744</v>
      </c>
      <c r="B746" s="4" t="s">
        <v>1524</v>
      </c>
      <c r="C746" s="3" t="s">
        <v>1525</v>
      </c>
      <c r="D746" s="11">
        <v>2000</v>
      </c>
      <c r="E746" s="11">
        <v>14240</v>
      </c>
      <c r="F746" s="9">
        <f t="shared" si="66"/>
        <v>712</v>
      </c>
      <c r="G746" s="6" t="s">
        <v>20</v>
      </c>
      <c r="H746">
        <v>140</v>
      </c>
      <c r="I746" s="11">
        <f t="shared" si="71"/>
        <v>101.71428571428571</v>
      </c>
      <c r="J746" t="s">
        <v>21</v>
      </c>
      <c r="K746" t="s">
        <v>22</v>
      </c>
      <c r="L746" s="19">
        <f t="shared" si="67"/>
        <v>43322.208333333328</v>
      </c>
      <c r="M746" s="16">
        <f>(((N746/60)/60)/24)+DATE(1970,1,1)</f>
        <v>43322.208333333328</v>
      </c>
      <c r="N746">
        <v>1533877200</v>
      </c>
      <c r="O746" s="19">
        <f t="shared" si="68"/>
        <v>43324.208333333328</v>
      </c>
      <c r="P746">
        <v>1534050000</v>
      </c>
      <c r="Q746" t="b">
        <v>0</v>
      </c>
      <c r="R746" t="b">
        <v>1</v>
      </c>
      <c r="S746" t="s">
        <v>33</v>
      </c>
      <c r="T746" t="str">
        <f t="shared" si="69"/>
        <v>theater</v>
      </c>
      <c r="U746" t="str">
        <f t="shared" si="70"/>
        <v>plays</v>
      </c>
    </row>
    <row r="747" spans="1:21" ht="31" x14ac:dyDescent="0.35">
      <c r="A747">
        <v>745</v>
      </c>
      <c r="B747" s="4" t="s">
        <v>1526</v>
      </c>
      <c r="C747" s="3" t="s">
        <v>1527</v>
      </c>
      <c r="D747" s="11">
        <v>6900</v>
      </c>
      <c r="E747" s="11">
        <v>2091</v>
      </c>
      <c r="F747" s="9">
        <f t="shared" si="66"/>
        <v>30.304347826086957</v>
      </c>
      <c r="G747" s="6" t="s">
        <v>14</v>
      </c>
      <c r="H747">
        <v>34</v>
      </c>
      <c r="I747" s="11">
        <f t="shared" si="71"/>
        <v>61.5</v>
      </c>
      <c r="J747" t="s">
        <v>21</v>
      </c>
      <c r="K747" t="s">
        <v>22</v>
      </c>
      <c r="L747" s="19">
        <f t="shared" si="67"/>
        <v>40328.208333333336</v>
      </c>
      <c r="M747" s="16">
        <f>(((N747/60)/60)/24)+DATE(1970,1,1)</f>
        <v>40328.208333333336</v>
      </c>
      <c r="N747">
        <v>1275195600</v>
      </c>
      <c r="O747" s="19">
        <f t="shared" si="68"/>
        <v>40355.208333333336</v>
      </c>
      <c r="P747">
        <v>1277528400</v>
      </c>
      <c r="Q747" t="b">
        <v>0</v>
      </c>
      <c r="R747" t="b">
        <v>0</v>
      </c>
      <c r="S747" t="s">
        <v>65</v>
      </c>
      <c r="T747" t="str">
        <f t="shared" si="69"/>
        <v>technology</v>
      </c>
      <c r="U747" t="str">
        <f t="shared" si="70"/>
        <v>wearables</v>
      </c>
    </row>
    <row r="748" spans="1:21" x14ac:dyDescent="0.35">
      <c r="A748">
        <v>746</v>
      </c>
      <c r="B748" s="4" t="s">
        <v>1528</v>
      </c>
      <c r="C748" s="3" t="s">
        <v>1529</v>
      </c>
      <c r="D748" s="11">
        <v>55800</v>
      </c>
      <c r="E748" s="11">
        <v>118580</v>
      </c>
      <c r="F748" s="9">
        <f t="shared" si="66"/>
        <v>212.50896057347671</v>
      </c>
      <c r="G748" s="6" t="s">
        <v>20</v>
      </c>
      <c r="H748">
        <v>3388</v>
      </c>
      <c r="I748" s="11">
        <f t="shared" si="71"/>
        <v>35</v>
      </c>
      <c r="J748" t="s">
        <v>21</v>
      </c>
      <c r="K748" t="s">
        <v>22</v>
      </c>
      <c r="L748" s="19">
        <f t="shared" si="67"/>
        <v>40825.208333333336</v>
      </c>
      <c r="M748" s="16">
        <f>(((N748/60)/60)/24)+DATE(1970,1,1)</f>
        <v>40825.208333333336</v>
      </c>
      <c r="N748">
        <v>1318136400</v>
      </c>
      <c r="O748" s="19">
        <f t="shared" si="68"/>
        <v>40830.208333333336</v>
      </c>
      <c r="P748">
        <v>1318568400</v>
      </c>
      <c r="Q748" t="b">
        <v>0</v>
      </c>
      <c r="R748" t="b">
        <v>0</v>
      </c>
      <c r="S748" t="s">
        <v>28</v>
      </c>
      <c r="T748" t="str">
        <f t="shared" si="69"/>
        <v>technology</v>
      </c>
      <c r="U748" t="str">
        <f t="shared" si="70"/>
        <v>web</v>
      </c>
    </row>
    <row r="749" spans="1:21" x14ac:dyDescent="0.35">
      <c r="A749">
        <v>747</v>
      </c>
      <c r="B749" s="4" t="s">
        <v>1530</v>
      </c>
      <c r="C749" s="3" t="s">
        <v>1531</v>
      </c>
      <c r="D749" s="11">
        <v>4900</v>
      </c>
      <c r="E749" s="11">
        <v>11214</v>
      </c>
      <c r="F749" s="9">
        <f t="shared" si="66"/>
        <v>228.85714285714286</v>
      </c>
      <c r="G749" s="6" t="s">
        <v>20</v>
      </c>
      <c r="H749">
        <v>280</v>
      </c>
      <c r="I749" s="11">
        <f t="shared" si="71"/>
        <v>40.049999999999997</v>
      </c>
      <c r="J749" t="s">
        <v>21</v>
      </c>
      <c r="K749" t="s">
        <v>22</v>
      </c>
      <c r="L749" s="19">
        <f t="shared" si="67"/>
        <v>40423.208333333336</v>
      </c>
      <c r="M749" s="16">
        <f>(((N749/60)/60)/24)+DATE(1970,1,1)</f>
        <v>40423.208333333336</v>
      </c>
      <c r="N749">
        <v>1283403600</v>
      </c>
      <c r="O749" s="19">
        <f t="shared" si="68"/>
        <v>40434.208333333336</v>
      </c>
      <c r="P749">
        <v>1284354000</v>
      </c>
      <c r="Q749" t="b">
        <v>0</v>
      </c>
      <c r="R749" t="b">
        <v>0</v>
      </c>
      <c r="S749" t="s">
        <v>33</v>
      </c>
      <c r="T749" t="str">
        <f t="shared" si="69"/>
        <v>theater</v>
      </c>
      <c r="U749" t="str">
        <f t="shared" si="70"/>
        <v>plays</v>
      </c>
    </row>
    <row r="750" spans="1:21" x14ac:dyDescent="0.35">
      <c r="A750">
        <v>748</v>
      </c>
      <c r="B750" s="4" t="s">
        <v>1532</v>
      </c>
      <c r="C750" s="3" t="s">
        <v>1533</v>
      </c>
      <c r="D750" s="11">
        <v>194900</v>
      </c>
      <c r="E750" s="11">
        <v>68137</v>
      </c>
      <c r="F750" s="9">
        <f t="shared" si="66"/>
        <v>34.959979476654695</v>
      </c>
      <c r="G750" s="6" t="s">
        <v>74</v>
      </c>
      <c r="H750">
        <v>614</v>
      </c>
      <c r="I750" s="11">
        <f t="shared" si="71"/>
        <v>110.97231270358306</v>
      </c>
      <c r="J750" t="s">
        <v>21</v>
      </c>
      <c r="K750" t="s">
        <v>22</v>
      </c>
      <c r="L750" s="19">
        <f t="shared" si="67"/>
        <v>40238.25</v>
      </c>
      <c r="M750" s="16">
        <f>(((N750/60)/60)/24)+DATE(1970,1,1)</f>
        <v>40238.25</v>
      </c>
      <c r="N750">
        <v>1267423200</v>
      </c>
      <c r="O750" s="19">
        <f t="shared" si="68"/>
        <v>40263.208333333336</v>
      </c>
      <c r="P750">
        <v>1269579600</v>
      </c>
      <c r="Q750" t="b">
        <v>0</v>
      </c>
      <c r="R750" t="b">
        <v>1</v>
      </c>
      <c r="S750" t="s">
        <v>71</v>
      </c>
      <c r="T750" t="str">
        <f t="shared" si="69"/>
        <v>film &amp; video</v>
      </c>
      <c r="U750" t="str">
        <f t="shared" si="70"/>
        <v>animation</v>
      </c>
    </row>
    <row r="751" spans="1:21" x14ac:dyDescent="0.35">
      <c r="A751">
        <v>749</v>
      </c>
      <c r="B751" s="4" t="s">
        <v>1534</v>
      </c>
      <c r="C751" s="3" t="s">
        <v>1535</v>
      </c>
      <c r="D751" s="11">
        <v>8600</v>
      </c>
      <c r="E751" s="11">
        <v>13527</v>
      </c>
      <c r="F751" s="9">
        <f t="shared" si="66"/>
        <v>157.29069767441862</v>
      </c>
      <c r="G751" s="6" t="s">
        <v>20</v>
      </c>
      <c r="H751">
        <v>366</v>
      </c>
      <c r="I751" s="11">
        <f t="shared" si="71"/>
        <v>36.959016393442624</v>
      </c>
      <c r="J751" t="s">
        <v>107</v>
      </c>
      <c r="K751" t="s">
        <v>108</v>
      </c>
      <c r="L751" s="19">
        <f t="shared" si="67"/>
        <v>41920.208333333336</v>
      </c>
      <c r="M751" s="16">
        <f>(((N751/60)/60)/24)+DATE(1970,1,1)</f>
        <v>41920.208333333336</v>
      </c>
      <c r="N751">
        <v>1412744400</v>
      </c>
      <c r="O751" s="19">
        <f t="shared" si="68"/>
        <v>41932.208333333336</v>
      </c>
      <c r="P751">
        <v>1413781200</v>
      </c>
      <c r="Q751" t="b">
        <v>0</v>
      </c>
      <c r="R751" t="b">
        <v>1</v>
      </c>
      <c r="S751" t="s">
        <v>65</v>
      </c>
      <c r="T751" t="str">
        <f t="shared" si="69"/>
        <v>technology</v>
      </c>
      <c r="U751" t="str">
        <f t="shared" si="70"/>
        <v>wearables</v>
      </c>
    </row>
    <row r="752" spans="1:21" x14ac:dyDescent="0.35">
      <c r="A752">
        <v>750</v>
      </c>
      <c r="B752" s="4" t="s">
        <v>1536</v>
      </c>
      <c r="C752" s="3" t="s">
        <v>1537</v>
      </c>
      <c r="D752" s="11">
        <v>100</v>
      </c>
      <c r="E752" s="11">
        <v>1</v>
      </c>
      <c r="F752" s="9">
        <f t="shared" si="66"/>
        <v>1</v>
      </c>
      <c r="G752" s="6" t="s">
        <v>14</v>
      </c>
      <c r="H752">
        <v>1</v>
      </c>
      <c r="I752" s="11">
        <f t="shared" si="71"/>
        <v>1</v>
      </c>
      <c r="J752" t="s">
        <v>40</v>
      </c>
      <c r="K752" t="s">
        <v>41</v>
      </c>
      <c r="L752" s="19">
        <f t="shared" si="67"/>
        <v>40360.208333333336</v>
      </c>
      <c r="M752" s="16">
        <f>(((N752/60)/60)/24)+DATE(1970,1,1)</f>
        <v>40360.208333333336</v>
      </c>
      <c r="N752">
        <v>1277960400</v>
      </c>
      <c r="O752" s="19">
        <f t="shared" si="68"/>
        <v>40385.208333333336</v>
      </c>
      <c r="P752">
        <v>1280120400</v>
      </c>
      <c r="Q752" t="b">
        <v>0</v>
      </c>
      <c r="R752" t="b">
        <v>0</v>
      </c>
      <c r="S752" t="s">
        <v>50</v>
      </c>
      <c r="T752" t="str">
        <f t="shared" si="69"/>
        <v>music</v>
      </c>
      <c r="U752" t="str">
        <f t="shared" si="70"/>
        <v>electric music</v>
      </c>
    </row>
    <row r="753" spans="1:21" x14ac:dyDescent="0.35">
      <c r="A753">
        <v>751</v>
      </c>
      <c r="B753" s="4" t="s">
        <v>1538</v>
      </c>
      <c r="C753" s="3" t="s">
        <v>1539</v>
      </c>
      <c r="D753" s="11">
        <v>3600</v>
      </c>
      <c r="E753" s="11">
        <v>8363</v>
      </c>
      <c r="F753" s="9">
        <f t="shared" si="66"/>
        <v>232.30555555555554</v>
      </c>
      <c r="G753" s="6" t="s">
        <v>20</v>
      </c>
      <c r="H753">
        <v>270</v>
      </c>
      <c r="I753" s="11">
        <f t="shared" si="71"/>
        <v>30.974074074074075</v>
      </c>
      <c r="J753" t="s">
        <v>21</v>
      </c>
      <c r="K753" t="s">
        <v>22</v>
      </c>
      <c r="L753" s="19">
        <f t="shared" si="67"/>
        <v>42446.208333333328</v>
      </c>
      <c r="M753" s="16">
        <f>(((N753/60)/60)/24)+DATE(1970,1,1)</f>
        <v>42446.208333333328</v>
      </c>
      <c r="N753">
        <v>1458190800</v>
      </c>
      <c r="O753" s="19">
        <f t="shared" si="68"/>
        <v>42461.208333333328</v>
      </c>
      <c r="P753">
        <v>1459486800</v>
      </c>
      <c r="Q753" t="b">
        <v>1</v>
      </c>
      <c r="R753" t="b">
        <v>1</v>
      </c>
      <c r="S753" t="s">
        <v>68</v>
      </c>
      <c r="T753" t="str">
        <f t="shared" si="69"/>
        <v>publishing</v>
      </c>
      <c r="U753" t="str">
        <f t="shared" si="70"/>
        <v>nonfiction</v>
      </c>
    </row>
    <row r="754" spans="1:21" x14ac:dyDescent="0.35">
      <c r="A754">
        <v>752</v>
      </c>
      <c r="B754" s="4" t="s">
        <v>1540</v>
      </c>
      <c r="C754" s="3" t="s">
        <v>1541</v>
      </c>
      <c r="D754" s="11">
        <v>5800</v>
      </c>
      <c r="E754" s="11">
        <v>5362</v>
      </c>
      <c r="F754" s="9">
        <f t="shared" si="66"/>
        <v>92.448275862068968</v>
      </c>
      <c r="G754" s="6" t="s">
        <v>74</v>
      </c>
      <c r="H754">
        <v>114</v>
      </c>
      <c r="I754" s="11">
        <f t="shared" si="71"/>
        <v>47.035087719298247</v>
      </c>
      <c r="J754" t="s">
        <v>21</v>
      </c>
      <c r="K754" t="s">
        <v>22</v>
      </c>
      <c r="L754" s="19">
        <f t="shared" si="67"/>
        <v>40395.208333333336</v>
      </c>
      <c r="M754" s="16">
        <f>(((N754/60)/60)/24)+DATE(1970,1,1)</f>
        <v>40395.208333333336</v>
      </c>
      <c r="N754">
        <v>1280984400</v>
      </c>
      <c r="O754" s="19">
        <f t="shared" si="68"/>
        <v>40413.208333333336</v>
      </c>
      <c r="P754">
        <v>1282539600</v>
      </c>
      <c r="Q754" t="b">
        <v>0</v>
      </c>
      <c r="R754" t="b">
        <v>1</v>
      </c>
      <c r="S754" t="s">
        <v>33</v>
      </c>
      <c r="T754" t="str">
        <f t="shared" si="69"/>
        <v>theater</v>
      </c>
      <c r="U754" t="str">
        <f t="shared" si="70"/>
        <v>plays</v>
      </c>
    </row>
    <row r="755" spans="1:21" x14ac:dyDescent="0.35">
      <c r="A755">
        <v>753</v>
      </c>
      <c r="B755" s="4" t="s">
        <v>1542</v>
      </c>
      <c r="C755" s="3" t="s">
        <v>1543</v>
      </c>
      <c r="D755" s="11">
        <v>4700</v>
      </c>
      <c r="E755" s="11">
        <v>12065</v>
      </c>
      <c r="F755" s="9">
        <f t="shared" si="66"/>
        <v>256.70212765957444</v>
      </c>
      <c r="G755" s="6" t="s">
        <v>20</v>
      </c>
      <c r="H755">
        <v>137</v>
      </c>
      <c r="I755" s="11">
        <f t="shared" si="71"/>
        <v>88.065693430656935</v>
      </c>
      <c r="J755" t="s">
        <v>21</v>
      </c>
      <c r="K755" t="s">
        <v>22</v>
      </c>
      <c r="L755" s="19">
        <f t="shared" si="67"/>
        <v>40321.208333333336</v>
      </c>
      <c r="M755" s="16">
        <f>(((N755/60)/60)/24)+DATE(1970,1,1)</f>
        <v>40321.208333333336</v>
      </c>
      <c r="N755">
        <v>1274590800</v>
      </c>
      <c r="O755" s="19">
        <f t="shared" si="68"/>
        <v>40336.208333333336</v>
      </c>
      <c r="P755">
        <v>1275886800</v>
      </c>
      <c r="Q755" t="b">
        <v>0</v>
      </c>
      <c r="R755" t="b">
        <v>0</v>
      </c>
      <c r="S755" t="s">
        <v>122</v>
      </c>
      <c r="T755" t="str">
        <f t="shared" si="69"/>
        <v>photography</v>
      </c>
      <c r="U755" t="str">
        <f t="shared" si="70"/>
        <v>photography books</v>
      </c>
    </row>
    <row r="756" spans="1:21" x14ac:dyDescent="0.35">
      <c r="A756">
        <v>754</v>
      </c>
      <c r="B756" s="4" t="s">
        <v>1544</v>
      </c>
      <c r="C756" s="3" t="s">
        <v>1545</v>
      </c>
      <c r="D756" s="11">
        <v>70400</v>
      </c>
      <c r="E756" s="11">
        <v>118603</v>
      </c>
      <c r="F756" s="9">
        <f t="shared" si="66"/>
        <v>168.47017045454547</v>
      </c>
      <c r="G756" s="6" t="s">
        <v>20</v>
      </c>
      <c r="H756">
        <v>3205</v>
      </c>
      <c r="I756" s="11">
        <f t="shared" si="71"/>
        <v>37.005616224648989</v>
      </c>
      <c r="J756" t="s">
        <v>21</v>
      </c>
      <c r="K756" t="s">
        <v>22</v>
      </c>
      <c r="L756" s="19">
        <f t="shared" si="67"/>
        <v>41210.208333333336</v>
      </c>
      <c r="M756" s="16">
        <f>(((N756/60)/60)/24)+DATE(1970,1,1)</f>
        <v>41210.208333333336</v>
      </c>
      <c r="N756">
        <v>1351400400</v>
      </c>
      <c r="O756" s="19">
        <f t="shared" si="68"/>
        <v>41263.25</v>
      </c>
      <c r="P756">
        <v>1355983200</v>
      </c>
      <c r="Q756" t="b">
        <v>0</v>
      </c>
      <c r="R756" t="b">
        <v>0</v>
      </c>
      <c r="S756" t="s">
        <v>33</v>
      </c>
      <c r="T756" t="str">
        <f t="shared" si="69"/>
        <v>theater</v>
      </c>
      <c r="U756" t="str">
        <f t="shared" si="70"/>
        <v>plays</v>
      </c>
    </row>
    <row r="757" spans="1:21" x14ac:dyDescent="0.35">
      <c r="A757">
        <v>755</v>
      </c>
      <c r="B757" s="4" t="s">
        <v>1546</v>
      </c>
      <c r="C757" s="3" t="s">
        <v>1547</v>
      </c>
      <c r="D757" s="11">
        <v>4500</v>
      </c>
      <c r="E757" s="11">
        <v>7496</v>
      </c>
      <c r="F757" s="9">
        <f t="shared" si="66"/>
        <v>166.57777777777778</v>
      </c>
      <c r="G757" s="6" t="s">
        <v>20</v>
      </c>
      <c r="H757">
        <v>288</v>
      </c>
      <c r="I757" s="11">
        <f t="shared" si="71"/>
        <v>26.027777777777779</v>
      </c>
      <c r="J757" t="s">
        <v>36</v>
      </c>
      <c r="K757" t="s">
        <v>37</v>
      </c>
      <c r="L757" s="19">
        <f t="shared" si="67"/>
        <v>43096.25</v>
      </c>
      <c r="M757" s="16">
        <f>(((N757/60)/60)/24)+DATE(1970,1,1)</f>
        <v>43096.25</v>
      </c>
      <c r="N757">
        <v>1514354400</v>
      </c>
      <c r="O757" s="19">
        <f t="shared" si="68"/>
        <v>43108.25</v>
      </c>
      <c r="P757">
        <v>1515391200</v>
      </c>
      <c r="Q757" t="b">
        <v>0</v>
      </c>
      <c r="R757" t="b">
        <v>1</v>
      </c>
      <c r="S757" t="s">
        <v>33</v>
      </c>
      <c r="T757" t="str">
        <f t="shared" si="69"/>
        <v>theater</v>
      </c>
      <c r="U757" t="str">
        <f t="shared" si="70"/>
        <v>plays</v>
      </c>
    </row>
    <row r="758" spans="1:21" x14ac:dyDescent="0.35">
      <c r="A758">
        <v>756</v>
      </c>
      <c r="B758" s="4" t="s">
        <v>1548</v>
      </c>
      <c r="C758" s="3" t="s">
        <v>1549</v>
      </c>
      <c r="D758" s="11">
        <v>1300</v>
      </c>
      <c r="E758" s="11">
        <v>10037</v>
      </c>
      <c r="F758" s="9">
        <f t="shared" si="66"/>
        <v>772.07692307692309</v>
      </c>
      <c r="G758" s="6" t="s">
        <v>20</v>
      </c>
      <c r="H758">
        <v>148</v>
      </c>
      <c r="I758" s="11">
        <f t="shared" si="71"/>
        <v>67.817567567567565</v>
      </c>
      <c r="J758" t="s">
        <v>21</v>
      </c>
      <c r="K758" t="s">
        <v>22</v>
      </c>
      <c r="L758" s="19">
        <f t="shared" si="67"/>
        <v>42024.25</v>
      </c>
      <c r="M758" s="16">
        <f>(((N758/60)/60)/24)+DATE(1970,1,1)</f>
        <v>42024.25</v>
      </c>
      <c r="N758">
        <v>1421733600</v>
      </c>
      <c r="O758" s="19">
        <f t="shared" si="68"/>
        <v>42030.25</v>
      </c>
      <c r="P758">
        <v>1422252000</v>
      </c>
      <c r="Q758" t="b">
        <v>0</v>
      </c>
      <c r="R758" t="b">
        <v>0</v>
      </c>
      <c r="S758" t="s">
        <v>33</v>
      </c>
      <c r="T758" t="str">
        <f t="shared" si="69"/>
        <v>theater</v>
      </c>
      <c r="U758" t="str">
        <f t="shared" si="70"/>
        <v>plays</v>
      </c>
    </row>
    <row r="759" spans="1:21" x14ac:dyDescent="0.35">
      <c r="A759">
        <v>757</v>
      </c>
      <c r="B759" s="4" t="s">
        <v>1550</v>
      </c>
      <c r="C759" s="3" t="s">
        <v>1551</v>
      </c>
      <c r="D759" s="11">
        <v>1400</v>
      </c>
      <c r="E759" s="11">
        <v>5696</v>
      </c>
      <c r="F759" s="9">
        <f t="shared" si="66"/>
        <v>406.85714285714283</v>
      </c>
      <c r="G759" s="6" t="s">
        <v>20</v>
      </c>
      <c r="H759">
        <v>114</v>
      </c>
      <c r="I759" s="11">
        <f t="shared" si="71"/>
        <v>49.964912280701753</v>
      </c>
      <c r="J759" t="s">
        <v>21</v>
      </c>
      <c r="K759" t="s">
        <v>22</v>
      </c>
      <c r="L759" s="19">
        <f t="shared" si="67"/>
        <v>40675.208333333336</v>
      </c>
      <c r="M759" s="16">
        <f>(((N759/60)/60)/24)+DATE(1970,1,1)</f>
        <v>40675.208333333336</v>
      </c>
      <c r="N759">
        <v>1305176400</v>
      </c>
      <c r="O759" s="19">
        <f t="shared" si="68"/>
        <v>40679.208333333336</v>
      </c>
      <c r="P759">
        <v>1305522000</v>
      </c>
      <c r="Q759" t="b">
        <v>0</v>
      </c>
      <c r="R759" t="b">
        <v>0</v>
      </c>
      <c r="S759" t="s">
        <v>53</v>
      </c>
      <c r="T759" t="str">
        <f t="shared" si="69"/>
        <v>film &amp; video</v>
      </c>
      <c r="U759" t="str">
        <f t="shared" si="70"/>
        <v>drama</v>
      </c>
    </row>
    <row r="760" spans="1:21" x14ac:dyDescent="0.35">
      <c r="A760">
        <v>758</v>
      </c>
      <c r="B760" s="4" t="s">
        <v>1552</v>
      </c>
      <c r="C760" s="3" t="s">
        <v>1553</v>
      </c>
      <c r="D760" s="11">
        <v>29600</v>
      </c>
      <c r="E760" s="11">
        <v>167005</v>
      </c>
      <c r="F760" s="9">
        <f t="shared" si="66"/>
        <v>564.20608108108115</v>
      </c>
      <c r="G760" s="6" t="s">
        <v>20</v>
      </c>
      <c r="H760">
        <v>1518</v>
      </c>
      <c r="I760" s="11">
        <f t="shared" si="71"/>
        <v>110.01646903820817</v>
      </c>
      <c r="J760" t="s">
        <v>15</v>
      </c>
      <c r="K760" t="s">
        <v>16</v>
      </c>
      <c r="L760" s="19">
        <f t="shared" si="67"/>
        <v>41936.208333333336</v>
      </c>
      <c r="M760" s="16">
        <f>(((N760/60)/60)/24)+DATE(1970,1,1)</f>
        <v>41936.208333333336</v>
      </c>
      <c r="N760">
        <v>1414126800</v>
      </c>
      <c r="O760" s="19">
        <f t="shared" si="68"/>
        <v>41945.208333333336</v>
      </c>
      <c r="P760">
        <v>1414904400</v>
      </c>
      <c r="Q760" t="b">
        <v>0</v>
      </c>
      <c r="R760" t="b">
        <v>0</v>
      </c>
      <c r="S760" t="s">
        <v>23</v>
      </c>
      <c r="T760" t="str">
        <f t="shared" si="69"/>
        <v>music</v>
      </c>
      <c r="U760" t="str">
        <f t="shared" si="70"/>
        <v>rock</v>
      </c>
    </row>
    <row r="761" spans="1:21" ht="31" x14ac:dyDescent="0.35">
      <c r="A761">
        <v>759</v>
      </c>
      <c r="B761" s="4" t="s">
        <v>1554</v>
      </c>
      <c r="C761" s="3" t="s">
        <v>1555</v>
      </c>
      <c r="D761" s="11">
        <v>167500</v>
      </c>
      <c r="E761" s="11">
        <v>114615</v>
      </c>
      <c r="F761" s="9">
        <f t="shared" si="66"/>
        <v>68.426865671641792</v>
      </c>
      <c r="G761" s="6" t="s">
        <v>14</v>
      </c>
      <c r="H761">
        <v>1274</v>
      </c>
      <c r="I761" s="11">
        <f t="shared" si="71"/>
        <v>89.964678178963894</v>
      </c>
      <c r="J761" t="s">
        <v>21</v>
      </c>
      <c r="K761" t="s">
        <v>22</v>
      </c>
      <c r="L761" s="19">
        <f t="shared" si="67"/>
        <v>43136.25</v>
      </c>
      <c r="M761" s="16">
        <f>(((N761/60)/60)/24)+DATE(1970,1,1)</f>
        <v>43136.25</v>
      </c>
      <c r="N761">
        <v>1517810400</v>
      </c>
      <c r="O761" s="19">
        <f t="shared" si="68"/>
        <v>43166.25</v>
      </c>
      <c r="P761">
        <v>1520402400</v>
      </c>
      <c r="Q761" t="b">
        <v>0</v>
      </c>
      <c r="R761" t="b">
        <v>0</v>
      </c>
      <c r="S761" t="s">
        <v>50</v>
      </c>
      <c r="T761" t="str">
        <f t="shared" si="69"/>
        <v>music</v>
      </c>
      <c r="U761" t="str">
        <f t="shared" si="70"/>
        <v>electric music</v>
      </c>
    </row>
    <row r="762" spans="1:21" x14ac:dyDescent="0.35">
      <c r="A762">
        <v>760</v>
      </c>
      <c r="B762" s="4" t="s">
        <v>1556</v>
      </c>
      <c r="C762" s="3" t="s">
        <v>1557</v>
      </c>
      <c r="D762" s="11">
        <v>48300</v>
      </c>
      <c r="E762" s="11">
        <v>16592</v>
      </c>
      <c r="F762" s="9">
        <f t="shared" si="66"/>
        <v>34.351966873706004</v>
      </c>
      <c r="G762" s="6" t="s">
        <v>14</v>
      </c>
      <c r="H762">
        <v>210</v>
      </c>
      <c r="I762" s="11">
        <f t="shared" si="71"/>
        <v>79.009523809523813</v>
      </c>
      <c r="J762" t="s">
        <v>107</v>
      </c>
      <c r="K762" t="s">
        <v>108</v>
      </c>
      <c r="L762" s="19">
        <f t="shared" si="67"/>
        <v>43678.208333333328</v>
      </c>
      <c r="M762" s="16">
        <f>(((N762/60)/60)/24)+DATE(1970,1,1)</f>
        <v>43678.208333333328</v>
      </c>
      <c r="N762">
        <v>1564635600</v>
      </c>
      <c r="O762" s="19">
        <f t="shared" si="68"/>
        <v>43707.208333333328</v>
      </c>
      <c r="P762">
        <v>1567141200</v>
      </c>
      <c r="Q762" t="b">
        <v>0</v>
      </c>
      <c r="R762" t="b">
        <v>1</v>
      </c>
      <c r="S762" t="s">
        <v>89</v>
      </c>
      <c r="T762" t="str">
        <f t="shared" si="69"/>
        <v>games</v>
      </c>
      <c r="U762" t="str">
        <f t="shared" si="70"/>
        <v>video games</v>
      </c>
    </row>
    <row r="763" spans="1:21" x14ac:dyDescent="0.35">
      <c r="A763">
        <v>761</v>
      </c>
      <c r="B763" s="4" t="s">
        <v>1558</v>
      </c>
      <c r="C763" s="3" t="s">
        <v>1559</v>
      </c>
      <c r="D763" s="11">
        <v>2200</v>
      </c>
      <c r="E763" s="11">
        <v>14420</v>
      </c>
      <c r="F763" s="9">
        <f t="shared" si="66"/>
        <v>655.4545454545455</v>
      </c>
      <c r="G763" s="6" t="s">
        <v>20</v>
      </c>
      <c r="H763">
        <v>166</v>
      </c>
      <c r="I763" s="11">
        <f t="shared" si="71"/>
        <v>86.867469879518069</v>
      </c>
      <c r="J763" t="s">
        <v>21</v>
      </c>
      <c r="K763" t="s">
        <v>22</v>
      </c>
      <c r="L763" s="19">
        <f t="shared" si="67"/>
        <v>42938.208333333328</v>
      </c>
      <c r="M763" s="16">
        <f>(((N763/60)/60)/24)+DATE(1970,1,1)</f>
        <v>42938.208333333328</v>
      </c>
      <c r="N763">
        <v>1500699600</v>
      </c>
      <c r="O763" s="19">
        <f t="shared" si="68"/>
        <v>42943.208333333328</v>
      </c>
      <c r="P763">
        <v>1501131600</v>
      </c>
      <c r="Q763" t="b">
        <v>0</v>
      </c>
      <c r="R763" t="b">
        <v>0</v>
      </c>
      <c r="S763" t="s">
        <v>23</v>
      </c>
      <c r="T763" t="str">
        <f t="shared" si="69"/>
        <v>music</v>
      </c>
      <c r="U763" t="str">
        <f t="shared" si="70"/>
        <v>rock</v>
      </c>
    </row>
    <row r="764" spans="1:21" x14ac:dyDescent="0.35">
      <c r="A764">
        <v>762</v>
      </c>
      <c r="B764" s="4" t="s">
        <v>668</v>
      </c>
      <c r="C764" s="3" t="s">
        <v>1560</v>
      </c>
      <c r="D764" s="11">
        <v>3500</v>
      </c>
      <c r="E764" s="11">
        <v>6204</v>
      </c>
      <c r="F764" s="9">
        <f t="shared" si="66"/>
        <v>177.25714285714284</v>
      </c>
      <c r="G764" s="6" t="s">
        <v>20</v>
      </c>
      <c r="H764">
        <v>100</v>
      </c>
      <c r="I764" s="11">
        <f t="shared" si="71"/>
        <v>62.04</v>
      </c>
      <c r="J764" t="s">
        <v>26</v>
      </c>
      <c r="K764" t="s">
        <v>27</v>
      </c>
      <c r="L764" s="19">
        <f t="shared" si="67"/>
        <v>41241.25</v>
      </c>
      <c r="M764" s="16">
        <f>(((N764/60)/60)/24)+DATE(1970,1,1)</f>
        <v>41241.25</v>
      </c>
      <c r="N764">
        <v>1354082400</v>
      </c>
      <c r="O764" s="19">
        <f t="shared" si="68"/>
        <v>41252.25</v>
      </c>
      <c r="P764">
        <v>1355032800</v>
      </c>
      <c r="Q764" t="b">
        <v>0</v>
      </c>
      <c r="R764" t="b">
        <v>0</v>
      </c>
      <c r="S764" t="s">
        <v>159</v>
      </c>
      <c r="T764" t="str">
        <f t="shared" si="69"/>
        <v>music</v>
      </c>
      <c r="U764" t="str">
        <f t="shared" si="70"/>
        <v>jazz</v>
      </c>
    </row>
    <row r="765" spans="1:21" x14ac:dyDescent="0.35">
      <c r="A765">
        <v>763</v>
      </c>
      <c r="B765" s="4" t="s">
        <v>1561</v>
      </c>
      <c r="C765" s="3" t="s">
        <v>1562</v>
      </c>
      <c r="D765" s="11">
        <v>5600</v>
      </c>
      <c r="E765" s="11">
        <v>6338</v>
      </c>
      <c r="F765" s="9">
        <f t="shared" si="66"/>
        <v>113.17857142857144</v>
      </c>
      <c r="G765" s="6" t="s">
        <v>20</v>
      </c>
      <c r="H765">
        <v>235</v>
      </c>
      <c r="I765" s="11">
        <f t="shared" si="71"/>
        <v>26.970212765957445</v>
      </c>
      <c r="J765" t="s">
        <v>21</v>
      </c>
      <c r="K765" t="s">
        <v>22</v>
      </c>
      <c r="L765" s="19">
        <f t="shared" si="67"/>
        <v>41037.208333333336</v>
      </c>
      <c r="M765" s="16">
        <f>(((N765/60)/60)/24)+DATE(1970,1,1)</f>
        <v>41037.208333333336</v>
      </c>
      <c r="N765">
        <v>1336453200</v>
      </c>
      <c r="O765" s="19">
        <f t="shared" si="68"/>
        <v>41072.208333333336</v>
      </c>
      <c r="P765">
        <v>1339477200</v>
      </c>
      <c r="Q765" t="b">
        <v>0</v>
      </c>
      <c r="R765" t="b">
        <v>1</v>
      </c>
      <c r="S765" t="s">
        <v>33</v>
      </c>
      <c r="T765" t="str">
        <f t="shared" si="69"/>
        <v>theater</v>
      </c>
      <c r="U765" t="str">
        <f t="shared" si="70"/>
        <v>plays</v>
      </c>
    </row>
    <row r="766" spans="1:21" ht="31" x14ac:dyDescent="0.35">
      <c r="A766">
        <v>764</v>
      </c>
      <c r="B766" s="4" t="s">
        <v>1563</v>
      </c>
      <c r="C766" s="3" t="s">
        <v>1564</v>
      </c>
      <c r="D766" s="11">
        <v>1100</v>
      </c>
      <c r="E766" s="11">
        <v>8010</v>
      </c>
      <c r="F766" s="9">
        <f t="shared" si="66"/>
        <v>728.18181818181824</v>
      </c>
      <c r="G766" s="6" t="s">
        <v>20</v>
      </c>
      <c r="H766">
        <v>148</v>
      </c>
      <c r="I766" s="11">
        <f t="shared" si="71"/>
        <v>54.121621621621621</v>
      </c>
      <c r="J766" t="s">
        <v>21</v>
      </c>
      <c r="K766" t="s">
        <v>22</v>
      </c>
      <c r="L766" s="19">
        <f t="shared" si="67"/>
        <v>40676.208333333336</v>
      </c>
      <c r="M766" s="16">
        <f>(((N766/60)/60)/24)+DATE(1970,1,1)</f>
        <v>40676.208333333336</v>
      </c>
      <c r="N766">
        <v>1305262800</v>
      </c>
      <c r="O766" s="19">
        <f t="shared" si="68"/>
        <v>40684.208333333336</v>
      </c>
      <c r="P766">
        <v>1305954000</v>
      </c>
      <c r="Q766" t="b">
        <v>0</v>
      </c>
      <c r="R766" t="b">
        <v>0</v>
      </c>
      <c r="S766" t="s">
        <v>23</v>
      </c>
      <c r="T766" t="str">
        <f t="shared" si="69"/>
        <v>music</v>
      </c>
      <c r="U766" t="str">
        <f t="shared" si="70"/>
        <v>rock</v>
      </c>
    </row>
    <row r="767" spans="1:21" x14ac:dyDescent="0.35">
      <c r="A767">
        <v>765</v>
      </c>
      <c r="B767" s="4" t="s">
        <v>1565</v>
      </c>
      <c r="C767" s="3" t="s">
        <v>1566</v>
      </c>
      <c r="D767" s="11">
        <v>3900</v>
      </c>
      <c r="E767" s="11">
        <v>8125</v>
      </c>
      <c r="F767" s="9">
        <f t="shared" si="66"/>
        <v>208.33333333333334</v>
      </c>
      <c r="G767" s="6" t="s">
        <v>20</v>
      </c>
      <c r="H767">
        <v>198</v>
      </c>
      <c r="I767" s="11">
        <f t="shared" si="71"/>
        <v>41.035353535353536</v>
      </c>
      <c r="J767" t="s">
        <v>21</v>
      </c>
      <c r="K767" t="s">
        <v>22</v>
      </c>
      <c r="L767" s="19">
        <f t="shared" si="67"/>
        <v>42840.208333333328</v>
      </c>
      <c r="M767" s="16">
        <f>(((N767/60)/60)/24)+DATE(1970,1,1)</f>
        <v>42840.208333333328</v>
      </c>
      <c r="N767">
        <v>1492232400</v>
      </c>
      <c r="O767" s="19">
        <f t="shared" si="68"/>
        <v>42865.208333333328</v>
      </c>
      <c r="P767">
        <v>1494392400</v>
      </c>
      <c r="Q767" t="b">
        <v>1</v>
      </c>
      <c r="R767" t="b">
        <v>1</v>
      </c>
      <c r="S767" t="s">
        <v>60</v>
      </c>
      <c r="T767" t="str">
        <f t="shared" si="69"/>
        <v>music</v>
      </c>
      <c r="U767" t="str">
        <f t="shared" si="70"/>
        <v>indie rock</v>
      </c>
    </row>
    <row r="768" spans="1:21" ht="31" x14ac:dyDescent="0.35">
      <c r="A768">
        <v>766</v>
      </c>
      <c r="B768" s="4" t="s">
        <v>1567</v>
      </c>
      <c r="C768" s="3" t="s">
        <v>1568</v>
      </c>
      <c r="D768" s="11">
        <v>43800</v>
      </c>
      <c r="E768" s="11">
        <v>13653</v>
      </c>
      <c r="F768" s="9">
        <f t="shared" si="66"/>
        <v>31.171232876712331</v>
      </c>
      <c r="G768" s="6" t="s">
        <v>14</v>
      </c>
      <c r="H768">
        <v>248</v>
      </c>
      <c r="I768" s="11">
        <f t="shared" si="71"/>
        <v>55.052419354838712</v>
      </c>
      <c r="J768" t="s">
        <v>26</v>
      </c>
      <c r="K768" t="s">
        <v>27</v>
      </c>
      <c r="L768" s="19">
        <f t="shared" si="67"/>
        <v>43362.208333333328</v>
      </c>
      <c r="M768" s="16">
        <f>(((N768/60)/60)/24)+DATE(1970,1,1)</f>
        <v>43362.208333333328</v>
      </c>
      <c r="N768">
        <v>1537333200</v>
      </c>
      <c r="O768" s="19">
        <f t="shared" si="68"/>
        <v>43363.208333333328</v>
      </c>
      <c r="P768">
        <v>1537419600</v>
      </c>
      <c r="Q768" t="b">
        <v>0</v>
      </c>
      <c r="R768" t="b">
        <v>0</v>
      </c>
      <c r="S768" t="s">
        <v>474</v>
      </c>
      <c r="T768" t="str">
        <f t="shared" si="69"/>
        <v>film &amp; video</v>
      </c>
      <c r="U768" t="str">
        <f t="shared" si="70"/>
        <v>science fiction</v>
      </c>
    </row>
    <row r="769" spans="1:21" x14ac:dyDescent="0.35">
      <c r="A769">
        <v>767</v>
      </c>
      <c r="B769" s="4" t="s">
        <v>1569</v>
      </c>
      <c r="C769" s="3" t="s">
        <v>1570</v>
      </c>
      <c r="D769" s="11">
        <v>97200</v>
      </c>
      <c r="E769" s="11">
        <v>55372</v>
      </c>
      <c r="F769" s="9">
        <f t="shared" si="66"/>
        <v>56.967078189300416</v>
      </c>
      <c r="G769" s="6" t="s">
        <v>14</v>
      </c>
      <c r="H769">
        <v>513</v>
      </c>
      <c r="I769" s="11">
        <f t="shared" si="71"/>
        <v>107.93762183235867</v>
      </c>
      <c r="J769" t="s">
        <v>21</v>
      </c>
      <c r="K769" t="s">
        <v>22</v>
      </c>
      <c r="L769" s="19">
        <f t="shared" si="67"/>
        <v>42283.208333333328</v>
      </c>
      <c r="M769" s="16">
        <f>(((N769/60)/60)/24)+DATE(1970,1,1)</f>
        <v>42283.208333333328</v>
      </c>
      <c r="N769">
        <v>1444107600</v>
      </c>
      <c r="O769" s="19">
        <f t="shared" si="68"/>
        <v>42328.25</v>
      </c>
      <c r="P769">
        <v>1447999200</v>
      </c>
      <c r="Q769" t="b">
        <v>0</v>
      </c>
      <c r="R769" t="b">
        <v>0</v>
      </c>
      <c r="S769" t="s">
        <v>206</v>
      </c>
      <c r="T769" t="str">
        <f t="shared" si="69"/>
        <v>publishing</v>
      </c>
      <c r="U769" t="str">
        <f t="shared" si="70"/>
        <v>translations</v>
      </c>
    </row>
    <row r="770" spans="1:21" x14ac:dyDescent="0.35">
      <c r="A770">
        <v>768</v>
      </c>
      <c r="B770" s="4" t="s">
        <v>1571</v>
      </c>
      <c r="C770" s="3" t="s">
        <v>1572</v>
      </c>
      <c r="D770" s="11">
        <v>4800</v>
      </c>
      <c r="E770" s="11">
        <v>11088</v>
      </c>
      <c r="F770" s="9">
        <f t="shared" si="66"/>
        <v>231</v>
      </c>
      <c r="G770" s="6" t="s">
        <v>20</v>
      </c>
      <c r="H770">
        <v>150</v>
      </c>
      <c r="I770" s="11">
        <f t="shared" si="71"/>
        <v>73.92</v>
      </c>
      <c r="J770" t="s">
        <v>21</v>
      </c>
      <c r="K770" t="s">
        <v>22</v>
      </c>
      <c r="L770" s="19">
        <f t="shared" si="67"/>
        <v>41619.25</v>
      </c>
      <c r="M770" s="16">
        <f>(((N770/60)/60)/24)+DATE(1970,1,1)</f>
        <v>41619.25</v>
      </c>
      <c r="N770">
        <v>1386741600</v>
      </c>
      <c r="O770" s="19">
        <f t="shared" si="68"/>
        <v>41634.25</v>
      </c>
      <c r="P770">
        <v>1388037600</v>
      </c>
      <c r="Q770" t="b">
        <v>0</v>
      </c>
      <c r="R770" t="b">
        <v>0</v>
      </c>
      <c r="S770" t="s">
        <v>33</v>
      </c>
      <c r="T770" t="str">
        <f t="shared" si="69"/>
        <v>theater</v>
      </c>
      <c r="U770" t="str">
        <f t="shared" si="70"/>
        <v>plays</v>
      </c>
    </row>
    <row r="771" spans="1:21" x14ac:dyDescent="0.35">
      <c r="A771">
        <v>769</v>
      </c>
      <c r="B771" s="4" t="s">
        <v>1573</v>
      </c>
      <c r="C771" s="3" t="s">
        <v>1574</v>
      </c>
      <c r="D771" s="11">
        <v>125600</v>
      </c>
      <c r="E771" s="11">
        <v>109106</v>
      </c>
      <c r="F771" s="9">
        <f t="shared" ref="F771:F834" si="72">E771/D771*100</f>
        <v>86.867834394904463</v>
      </c>
      <c r="G771" s="6" t="s">
        <v>14</v>
      </c>
      <c r="H771">
        <v>3410</v>
      </c>
      <c r="I771" s="11">
        <f t="shared" si="71"/>
        <v>31.995894428152493</v>
      </c>
      <c r="J771" t="s">
        <v>21</v>
      </c>
      <c r="K771" t="s">
        <v>22</v>
      </c>
      <c r="L771" s="19">
        <f t="shared" ref="L771:L834" si="73">(((N771/60)/60)/24)+DATE(1970,1,1)</f>
        <v>41501.208333333336</v>
      </c>
      <c r="M771" s="16">
        <f>(((N771/60)/60)/24)+DATE(1970,1,1)</f>
        <v>41501.208333333336</v>
      </c>
      <c r="N771">
        <v>1376542800</v>
      </c>
      <c r="O771" s="19">
        <f t="shared" ref="O771:O834" si="74">(((P771/60)/60)/24)+DATE(1970,1,1)</f>
        <v>41527.208333333336</v>
      </c>
      <c r="P771">
        <v>1378789200</v>
      </c>
      <c r="Q771" t="b">
        <v>0</v>
      </c>
      <c r="R771" t="b">
        <v>0</v>
      </c>
      <c r="S771" t="s">
        <v>89</v>
      </c>
      <c r="T771" t="str">
        <f t="shared" ref="T771:T834" si="75">LEFT(S771,FIND("~",SUBSTITUTE(S771,"/","~",LEN(S771)-LEN(SUBSTITUTE(S771,"/",""))))-1)</f>
        <v>games</v>
      </c>
      <c r="U771" t="str">
        <f t="shared" ref="U771:U834" si="76">RIGHT(S771,LEN(S771)-FIND("/",S771))</f>
        <v>video games</v>
      </c>
    </row>
    <row r="772" spans="1:21" x14ac:dyDescent="0.35">
      <c r="A772">
        <v>770</v>
      </c>
      <c r="B772" s="4" t="s">
        <v>1575</v>
      </c>
      <c r="C772" s="3" t="s">
        <v>1576</v>
      </c>
      <c r="D772" s="11">
        <v>4300</v>
      </c>
      <c r="E772" s="11">
        <v>11642</v>
      </c>
      <c r="F772" s="9">
        <f t="shared" si="72"/>
        <v>270.74418604651163</v>
      </c>
      <c r="G772" s="6" t="s">
        <v>20</v>
      </c>
      <c r="H772">
        <v>216</v>
      </c>
      <c r="I772" s="11">
        <f t="shared" ref="I772:I835" si="77">E772/H772</f>
        <v>53.898148148148145</v>
      </c>
      <c r="J772" t="s">
        <v>107</v>
      </c>
      <c r="K772" t="s">
        <v>108</v>
      </c>
      <c r="L772" s="19">
        <f t="shared" si="73"/>
        <v>41743.208333333336</v>
      </c>
      <c r="M772" s="16">
        <f>(((N772/60)/60)/24)+DATE(1970,1,1)</f>
        <v>41743.208333333336</v>
      </c>
      <c r="N772">
        <v>1397451600</v>
      </c>
      <c r="O772" s="19">
        <f t="shared" si="74"/>
        <v>41750.208333333336</v>
      </c>
      <c r="P772">
        <v>1398056400</v>
      </c>
      <c r="Q772" t="b">
        <v>0</v>
      </c>
      <c r="R772" t="b">
        <v>1</v>
      </c>
      <c r="S772" t="s">
        <v>33</v>
      </c>
      <c r="T772" t="str">
        <f t="shared" si="75"/>
        <v>theater</v>
      </c>
      <c r="U772" t="str">
        <f t="shared" si="76"/>
        <v>plays</v>
      </c>
    </row>
    <row r="773" spans="1:21" x14ac:dyDescent="0.35">
      <c r="A773">
        <v>771</v>
      </c>
      <c r="B773" s="4" t="s">
        <v>1577</v>
      </c>
      <c r="C773" s="3" t="s">
        <v>1578</v>
      </c>
      <c r="D773" s="11">
        <v>5600</v>
      </c>
      <c r="E773" s="11">
        <v>2769</v>
      </c>
      <c r="F773" s="9">
        <f t="shared" si="72"/>
        <v>49.446428571428569</v>
      </c>
      <c r="G773" s="6" t="s">
        <v>74</v>
      </c>
      <c r="H773">
        <v>26</v>
      </c>
      <c r="I773" s="11">
        <f t="shared" si="77"/>
        <v>106.5</v>
      </c>
      <c r="J773" t="s">
        <v>21</v>
      </c>
      <c r="K773" t="s">
        <v>22</v>
      </c>
      <c r="L773" s="19">
        <f t="shared" si="73"/>
        <v>43491.25</v>
      </c>
      <c r="M773" s="16">
        <f>(((N773/60)/60)/24)+DATE(1970,1,1)</f>
        <v>43491.25</v>
      </c>
      <c r="N773">
        <v>1548482400</v>
      </c>
      <c r="O773" s="19">
        <f t="shared" si="74"/>
        <v>43518.25</v>
      </c>
      <c r="P773">
        <v>1550815200</v>
      </c>
      <c r="Q773" t="b">
        <v>0</v>
      </c>
      <c r="R773" t="b">
        <v>0</v>
      </c>
      <c r="S773" t="s">
        <v>33</v>
      </c>
      <c r="T773" t="str">
        <f t="shared" si="75"/>
        <v>theater</v>
      </c>
      <c r="U773" t="str">
        <f t="shared" si="76"/>
        <v>plays</v>
      </c>
    </row>
    <row r="774" spans="1:21" x14ac:dyDescent="0.35">
      <c r="A774">
        <v>772</v>
      </c>
      <c r="B774" s="4" t="s">
        <v>1579</v>
      </c>
      <c r="C774" s="3" t="s">
        <v>1580</v>
      </c>
      <c r="D774" s="11">
        <v>149600</v>
      </c>
      <c r="E774" s="11">
        <v>169586</v>
      </c>
      <c r="F774" s="9">
        <f t="shared" si="72"/>
        <v>113.3596256684492</v>
      </c>
      <c r="G774" s="6" t="s">
        <v>20</v>
      </c>
      <c r="H774">
        <v>5139</v>
      </c>
      <c r="I774" s="11">
        <f t="shared" si="77"/>
        <v>32.999805409612762</v>
      </c>
      <c r="J774" t="s">
        <v>21</v>
      </c>
      <c r="K774" t="s">
        <v>22</v>
      </c>
      <c r="L774" s="19">
        <f t="shared" si="73"/>
        <v>43505.25</v>
      </c>
      <c r="M774" s="16">
        <f>(((N774/60)/60)/24)+DATE(1970,1,1)</f>
        <v>43505.25</v>
      </c>
      <c r="N774">
        <v>1549692000</v>
      </c>
      <c r="O774" s="19">
        <f t="shared" si="74"/>
        <v>43509.25</v>
      </c>
      <c r="P774">
        <v>1550037600</v>
      </c>
      <c r="Q774" t="b">
        <v>0</v>
      </c>
      <c r="R774" t="b">
        <v>0</v>
      </c>
      <c r="S774" t="s">
        <v>60</v>
      </c>
      <c r="T774" t="str">
        <f t="shared" si="75"/>
        <v>music</v>
      </c>
      <c r="U774" t="str">
        <f t="shared" si="76"/>
        <v>indie rock</v>
      </c>
    </row>
    <row r="775" spans="1:21" x14ac:dyDescent="0.35">
      <c r="A775">
        <v>773</v>
      </c>
      <c r="B775" s="4" t="s">
        <v>1581</v>
      </c>
      <c r="C775" s="3" t="s">
        <v>1582</v>
      </c>
      <c r="D775" s="11">
        <v>53100</v>
      </c>
      <c r="E775" s="11">
        <v>101185</v>
      </c>
      <c r="F775" s="9">
        <f t="shared" si="72"/>
        <v>190.55555555555554</v>
      </c>
      <c r="G775" s="6" t="s">
        <v>20</v>
      </c>
      <c r="H775">
        <v>2353</v>
      </c>
      <c r="I775" s="11">
        <f t="shared" si="77"/>
        <v>43.00254993625159</v>
      </c>
      <c r="J775" t="s">
        <v>21</v>
      </c>
      <c r="K775" t="s">
        <v>22</v>
      </c>
      <c r="L775" s="19">
        <f t="shared" si="73"/>
        <v>42838.208333333328</v>
      </c>
      <c r="M775" s="16">
        <f>(((N775/60)/60)/24)+DATE(1970,1,1)</f>
        <v>42838.208333333328</v>
      </c>
      <c r="N775">
        <v>1492059600</v>
      </c>
      <c r="O775" s="19">
        <f t="shared" si="74"/>
        <v>42848.208333333328</v>
      </c>
      <c r="P775">
        <v>1492923600</v>
      </c>
      <c r="Q775" t="b">
        <v>0</v>
      </c>
      <c r="R775" t="b">
        <v>0</v>
      </c>
      <c r="S775" t="s">
        <v>33</v>
      </c>
      <c r="T775" t="str">
        <f t="shared" si="75"/>
        <v>theater</v>
      </c>
      <c r="U775" t="str">
        <f t="shared" si="76"/>
        <v>plays</v>
      </c>
    </row>
    <row r="776" spans="1:21" x14ac:dyDescent="0.35">
      <c r="A776">
        <v>774</v>
      </c>
      <c r="B776" s="4" t="s">
        <v>1583</v>
      </c>
      <c r="C776" s="3" t="s">
        <v>1584</v>
      </c>
      <c r="D776" s="11">
        <v>5000</v>
      </c>
      <c r="E776" s="11">
        <v>6775</v>
      </c>
      <c r="F776" s="9">
        <f t="shared" si="72"/>
        <v>135.5</v>
      </c>
      <c r="G776" s="6" t="s">
        <v>20</v>
      </c>
      <c r="H776">
        <v>78</v>
      </c>
      <c r="I776" s="11">
        <f t="shared" si="77"/>
        <v>86.858974358974365</v>
      </c>
      <c r="J776" t="s">
        <v>107</v>
      </c>
      <c r="K776" t="s">
        <v>108</v>
      </c>
      <c r="L776" s="19">
        <f t="shared" si="73"/>
        <v>42513.208333333328</v>
      </c>
      <c r="M776" s="16">
        <f>(((N776/60)/60)/24)+DATE(1970,1,1)</f>
        <v>42513.208333333328</v>
      </c>
      <c r="N776">
        <v>1463979600</v>
      </c>
      <c r="O776" s="19">
        <f t="shared" si="74"/>
        <v>42554.208333333328</v>
      </c>
      <c r="P776">
        <v>1467522000</v>
      </c>
      <c r="Q776" t="b">
        <v>0</v>
      </c>
      <c r="R776" t="b">
        <v>0</v>
      </c>
      <c r="S776" t="s">
        <v>28</v>
      </c>
      <c r="T776" t="str">
        <f t="shared" si="75"/>
        <v>technology</v>
      </c>
      <c r="U776" t="str">
        <f t="shared" si="76"/>
        <v>web</v>
      </c>
    </row>
    <row r="777" spans="1:21" ht="31" x14ac:dyDescent="0.35">
      <c r="A777">
        <v>775</v>
      </c>
      <c r="B777" s="4" t="s">
        <v>1585</v>
      </c>
      <c r="C777" s="3" t="s">
        <v>1586</v>
      </c>
      <c r="D777" s="11">
        <v>9400</v>
      </c>
      <c r="E777" s="11">
        <v>968</v>
      </c>
      <c r="F777" s="9">
        <f t="shared" si="72"/>
        <v>10.297872340425531</v>
      </c>
      <c r="G777" s="6" t="s">
        <v>14</v>
      </c>
      <c r="H777">
        <v>10</v>
      </c>
      <c r="I777" s="11">
        <f t="shared" si="77"/>
        <v>96.8</v>
      </c>
      <c r="J777" t="s">
        <v>21</v>
      </c>
      <c r="K777" t="s">
        <v>22</v>
      </c>
      <c r="L777" s="19">
        <f t="shared" si="73"/>
        <v>41949.25</v>
      </c>
      <c r="M777" s="16">
        <f>(((N777/60)/60)/24)+DATE(1970,1,1)</f>
        <v>41949.25</v>
      </c>
      <c r="N777">
        <v>1415253600</v>
      </c>
      <c r="O777" s="19">
        <f t="shared" si="74"/>
        <v>41959.25</v>
      </c>
      <c r="P777">
        <v>1416117600</v>
      </c>
      <c r="Q777" t="b">
        <v>0</v>
      </c>
      <c r="R777" t="b">
        <v>0</v>
      </c>
      <c r="S777" t="s">
        <v>23</v>
      </c>
      <c r="T777" t="str">
        <f t="shared" si="75"/>
        <v>music</v>
      </c>
      <c r="U777" t="str">
        <f t="shared" si="76"/>
        <v>rock</v>
      </c>
    </row>
    <row r="778" spans="1:21" x14ac:dyDescent="0.35">
      <c r="A778">
        <v>776</v>
      </c>
      <c r="B778" s="4" t="s">
        <v>1587</v>
      </c>
      <c r="C778" s="3" t="s">
        <v>1588</v>
      </c>
      <c r="D778" s="11">
        <v>110800</v>
      </c>
      <c r="E778" s="11">
        <v>72623</v>
      </c>
      <c r="F778" s="9">
        <f t="shared" si="72"/>
        <v>65.544223826714799</v>
      </c>
      <c r="G778" s="6" t="s">
        <v>14</v>
      </c>
      <c r="H778">
        <v>2201</v>
      </c>
      <c r="I778" s="11">
        <f t="shared" si="77"/>
        <v>32.995456610631528</v>
      </c>
      <c r="J778" t="s">
        <v>21</v>
      </c>
      <c r="K778" t="s">
        <v>22</v>
      </c>
      <c r="L778" s="19">
        <f t="shared" si="73"/>
        <v>43650.208333333328</v>
      </c>
      <c r="M778" s="16">
        <f>(((N778/60)/60)/24)+DATE(1970,1,1)</f>
        <v>43650.208333333328</v>
      </c>
      <c r="N778">
        <v>1562216400</v>
      </c>
      <c r="O778" s="19">
        <f t="shared" si="74"/>
        <v>43668.208333333328</v>
      </c>
      <c r="P778">
        <v>1563771600</v>
      </c>
      <c r="Q778" t="b">
        <v>0</v>
      </c>
      <c r="R778" t="b">
        <v>0</v>
      </c>
      <c r="S778" t="s">
        <v>33</v>
      </c>
      <c r="T778" t="str">
        <f t="shared" si="75"/>
        <v>theater</v>
      </c>
      <c r="U778" t="str">
        <f t="shared" si="76"/>
        <v>plays</v>
      </c>
    </row>
    <row r="779" spans="1:21" x14ac:dyDescent="0.35">
      <c r="A779">
        <v>777</v>
      </c>
      <c r="B779" s="4" t="s">
        <v>1589</v>
      </c>
      <c r="C779" s="3" t="s">
        <v>1590</v>
      </c>
      <c r="D779" s="11">
        <v>93800</v>
      </c>
      <c r="E779" s="11">
        <v>45987</v>
      </c>
      <c r="F779" s="9">
        <f t="shared" si="72"/>
        <v>49.026652452025587</v>
      </c>
      <c r="G779" s="6" t="s">
        <v>14</v>
      </c>
      <c r="H779">
        <v>676</v>
      </c>
      <c r="I779" s="11">
        <f t="shared" si="77"/>
        <v>68.028106508875737</v>
      </c>
      <c r="J779" t="s">
        <v>21</v>
      </c>
      <c r="K779" t="s">
        <v>22</v>
      </c>
      <c r="L779" s="19">
        <f t="shared" si="73"/>
        <v>40809.208333333336</v>
      </c>
      <c r="M779" s="16">
        <f>(((N779/60)/60)/24)+DATE(1970,1,1)</f>
        <v>40809.208333333336</v>
      </c>
      <c r="N779">
        <v>1316754000</v>
      </c>
      <c r="O779" s="19">
        <f t="shared" si="74"/>
        <v>40838.208333333336</v>
      </c>
      <c r="P779">
        <v>1319259600</v>
      </c>
      <c r="Q779" t="b">
        <v>0</v>
      </c>
      <c r="R779" t="b">
        <v>0</v>
      </c>
      <c r="S779" t="s">
        <v>33</v>
      </c>
      <c r="T779" t="str">
        <f t="shared" si="75"/>
        <v>theater</v>
      </c>
      <c r="U779" t="str">
        <f t="shared" si="76"/>
        <v>plays</v>
      </c>
    </row>
    <row r="780" spans="1:21" x14ac:dyDescent="0.35">
      <c r="A780">
        <v>778</v>
      </c>
      <c r="B780" s="4" t="s">
        <v>1591</v>
      </c>
      <c r="C780" s="3" t="s">
        <v>1592</v>
      </c>
      <c r="D780" s="11">
        <v>1300</v>
      </c>
      <c r="E780" s="11">
        <v>10243</v>
      </c>
      <c r="F780" s="9">
        <f t="shared" si="72"/>
        <v>787.92307692307691</v>
      </c>
      <c r="G780" s="6" t="s">
        <v>20</v>
      </c>
      <c r="H780">
        <v>174</v>
      </c>
      <c r="I780" s="11">
        <f t="shared" si="77"/>
        <v>58.867816091954026</v>
      </c>
      <c r="J780" t="s">
        <v>98</v>
      </c>
      <c r="K780" t="s">
        <v>99</v>
      </c>
      <c r="L780" s="19">
        <f t="shared" si="73"/>
        <v>40768.208333333336</v>
      </c>
      <c r="M780" s="16">
        <f>(((N780/60)/60)/24)+DATE(1970,1,1)</f>
        <v>40768.208333333336</v>
      </c>
      <c r="N780">
        <v>1313211600</v>
      </c>
      <c r="O780" s="19">
        <f t="shared" si="74"/>
        <v>40773.208333333336</v>
      </c>
      <c r="P780">
        <v>1313643600</v>
      </c>
      <c r="Q780" t="b">
        <v>0</v>
      </c>
      <c r="R780" t="b">
        <v>0</v>
      </c>
      <c r="S780" t="s">
        <v>71</v>
      </c>
      <c r="T780" t="str">
        <f t="shared" si="75"/>
        <v>film &amp; video</v>
      </c>
      <c r="U780" t="str">
        <f t="shared" si="76"/>
        <v>animation</v>
      </c>
    </row>
    <row r="781" spans="1:21" x14ac:dyDescent="0.35">
      <c r="A781">
        <v>779</v>
      </c>
      <c r="B781" s="4" t="s">
        <v>1593</v>
      </c>
      <c r="C781" s="3" t="s">
        <v>1594</v>
      </c>
      <c r="D781" s="11">
        <v>108700</v>
      </c>
      <c r="E781" s="11">
        <v>87293</v>
      </c>
      <c r="F781" s="9">
        <f t="shared" si="72"/>
        <v>80.306347746090154</v>
      </c>
      <c r="G781" s="6" t="s">
        <v>14</v>
      </c>
      <c r="H781">
        <v>831</v>
      </c>
      <c r="I781" s="11">
        <f t="shared" si="77"/>
        <v>105.04572803850782</v>
      </c>
      <c r="J781" t="s">
        <v>21</v>
      </c>
      <c r="K781" t="s">
        <v>22</v>
      </c>
      <c r="L781" s="19">
        <f t="shared" si="73"/>
        <v>42230.208333333328</v>
      </c>
      <c r="M781" s="16">
        <f>(((N781/60)/60)/24)+DATE(1970,1,1)</f>
        <v>42230.208333333328</v>
      </c>
      <c r="N781">
        <v>1439528400</v>
      </c>
      <c r="O781" s="19">
        <f t="shared" si="74"/>
        <v>42239.208333333328</v>
      </c>
      <c r="P781">
        <v>1440306000</v>
      </c>
      <c r="Q781" t="b">
        <v>0</v>
      </c>
      <c r="R781" t="b">
        <v>1</v>
      </c>
      <c r="S781" t="s">
        <v>33</v>
      </c>
      <c r="T781" t="str">
        <f t="shared" si="75"/>
        <v>theater</v>
      </c>
      <c r="U781" t="str">
        <f t="shared" si="76"/>
        <v>plays</v>
      </c>
    </row>
    <row r="782" spans="1:21" x14ac:dyDescent="0.35">
      <c r="A782">
        <v>780</v>
      </c>
      <c r="B782" s="4" t="s">
        <v>1595</v>
      </c>
      <c r="C782" s="3" t="s">
        <v>1596</v>
      </c>
      <c r="D782" s="11">
        <v>5100</v>
      </c>
      <c r="E782" s="11">
        <v>5421</v>
      </c>
      <c r="F782" s="9">
        <f t="shared" si="72"/>
        <v>106.29411764705883</v>
      </c>
      <c r="G782" s="6" t="s">
        <v>20</v>
      </c>
      <c r="H782">
        <v>164</v>
      </c>
      <c r="I782" s="11">
        <f t="shared" si="77"/>
        <v>33.054878048780488</v>
      </c>
      <c r="J782" t="s">
        <v>21</v>
      </c>
      <c r="K782" t="s">
        <v>22</v>
      </c>
      <c r="L782" s="19">
        <f t="shared" si="73"/>
        <v>42573.208333333328</v>
      </c>
      <c r="M782" s="16">
        <f>(((N782/60)/60)/24)+DATE(1970,1,1)</f>
        <v>42573.208333333328</v>
      </c>
      <c r="N782">
        <v>1469163600</v>
      </c>
      <c r="O782" s="19">
        <f t="shared" si="74"/>
        <v>42592.208333333328</v>
      </c>
      <c r="P782">
        <v>1470805200</v>
      </c>
      <c r="Q782" t="b">
        <v>0</v>
      </c>
      <c r="R782" t="b">
        <v>1</v>
      </c>
      <c r="S782" t="s">
        <v>53</v>
      </c>
      <c r="T782" t="str">
        <f t="shared" si="75"/>
        <v>film &amp; video</v>
      </c>
      <c r="U782" t="str">
        <f t="shared" si="76"/>
        <v>drama</v>
      </c>
    </row>
    <row r="783" spans="1:21" x14ac:dyDescent="0.35">
      <c r="A783">
        <v>781</v>
      </c>
      <c r="B783" s="4" t="s">
        <v>1597</v>
      </c>
      <c r="C783" s="3" t="s">
        <v>1598</v>
      </c>
      <c r="D783" s="11">
        <v>8700</v>
      </c>
      <c r="E783" s="11">
        <v>4414</v>
      </c>
      <c r="F783" s="9">
        <f t="shared" si="72"/>
        <v>50.735632183908038</v>
      </c>
      <c r="G783" s="6" t="s">
        <v>74</v>
      </c>
      <c r="H783">
        <v>56</v>
      </c>
      <c r="I783" s="11">
        <f t="shared" si="77"/>
        <v>78.821428571428569</v>
      </c>
      <c r="J783" t="s">
        <v>98</v>
      </c>
      <c r="K783" t="s">
        <v>99</v>
      </c>
      <c r="L783" s="19">
        <f t="shared" si="73"/>
        <v>40482.208333333336</v>
      </c>
      <c r="M783" s="16">
        <f>(((N783/60)/60)/24)+DATE(1970,1,1)</f>
        <v>40482.208333333336</v>
      </c>
      <c r="N783">
        <v>1288501200</v>
      </c>
      <c r="O783" s="19">
        <f t="shared" si="74"/>
        <v>40533.25</v>
      </c>
      <c r="P783">
        <v>1292911200</v>
      </c>
      <c r="Q783" t="b">
        <v>0</v>
      </c>
      <c r="R783" t="b">
        <v>0</v>
      </c>
      <c r="S783" t="s">
        <v>33</v>
      </c>
      <c r="T783" t="str">
        <f t="shared" si="75"/>
        <v>theater</v>
      </c>
      <c r="U783" t="str">
        <f t="shared" si="76"/>
        <v>plays</v>
      </c>
    </row>
    <row r="784" spans="1:21" x14ac:dyDescent="0.35">
      <c r="A784">
        <v>782</v>
      </c>
      <c r="B784" s="4" t="s">
        <v>1599</v>
      </c>
      <c r="C784" s="3" t="s">
        <v>1600</v>
      </c>
      <c r="D784" s="11">
        <v>5100</v>
      </c>
      <c r="E784" s="11">
        <v>10981</v>
      </c>
      <c r="F784" s="9">
        <f t="shared" si="72"/>
        <v>215.31372549019611</v>
      </c>
      <c r="G784" s="6" t="s">
        <v>20</v>
      </c>
      <c r="H784">
        <v>161</v>
      </c>
      <c r="I784" s="11">
        <f t="shared" si="77"/>
        <v>68.204968944099377</v>
      </c>
      <c r="J784" t="s">
        <v>21</v>
      </c>
      <c r="K784" t="s">
        <v>22</v>
      </c>
      <c r="L784" s="19">
        <f t="shared" si="73"/>
        <v>40603.25</v>
      </c>
      <c r="M784" s="16">
        <f>(((N784/60)/60)/24)+DATE(1970,1,1)</f>
        <v>40603.25</v>
      </c>
      <c r="N784">
        <v>1298959200</v>
      </c>
      <c r="O784" s="19">
        <f t="shared" si="74"/>
        <v>40631.208333333336</v>
      </c>
      <c r="P784">
        <v>1301374800</v>
      </c>
      <c r="Q784" t="b">
        <v>0</v>
      </c>
      <c r="R784" t="b">
        <v>1</v>
      </c>
      <c r="S784" t="s">
        <v>71</v>
      </c>
      <c r="T784" t="str">
        <f t="shared" si="75"/>
        <v>film &amp; video</v>
      </c>
      <c r="U784" t="str">
        <f t="shared" si="76"/>
        <v>animation</v>
      </c>
    </row>
    <row r="785" spans="1:21" x14ac:dyDescent="0.35">
      <c r="A785">
        <v>783</v>
      </c>
      <c r="B785" s="4" t="s">
        <v>1601</v>
      </c>
      <c r="C785" s="3" t="s">
        <v>1602</v>
      </c>
      <c r="D785" s="11">
        <v>7400</v>
      </c>
      <c r="E785" s="11">
        <v>10451</v>
      </c>
      <c r="F785" s="9">
        <f t="shared" si="72"/>
        <v>141.22972972972974</v>
      </c>
      <c r="G785" s="6" t="s">
        <v>20</v>
      </c>
      <c r="H785">
        <v>138</v>
      </c>
      <c r="I785" s="11">
        <f t="shared" si="77"/>
        <v>75.731884057971016</v>
      </c>
      <c r="J785" t="s">
        <v>21</v>
      </c>
      <c r="K785" t="s">
        <v>22</v>
      </c>
      <c r="L785" s="19">
        <f t="shared" si="73"/>
        <v>41625.25</v>
      </c>
      <c r="M785" s="16">
        <f>(((N785/60)/60)/24)+DATE(1970,1,1)</f>
        <v>41625.25</v>
      </c>
      <c r="N785">
        <v>1387260000</v>
      </c>
      <c r="O785" s="19">
        <f t="shared" si="74"/>
        <v>41632.25</v>
      </c>
      <c r="P785">
        <v>1387864800</v>
      </c>
      <c r="Q785" t="b">
        <v>0</v>
      </c>
      <c r="R785" t="b">
        <v>0</v>
      </c>
      <c r="S785" t="s">
        <v>23</v>
      </c>
      <c r="T785" t="str">
        <f t="shared" si="75"/>
        <v>music</v>
      </c>
      <c r="U785" t="str">
        <f t="shared" si="76"/>
        <v>rock</v>
      </c>
    </row>
    <row r="786" spans="1:21" x14ac:dyDescent="0.35">
      <c r="A786">
        <v>784</v>
      </c>
      <c r="B786" s="4" t="s">
        <v>1603</v>
      </c>
      <c r="C786" s="3" t="s">
        <v>1604</v>
      </c>
      <c r="D786" s="11">
        <v>88900</v>
      </c>
      <c r="E786" s="11">
        <v>102535</v>
      </c>
      <c r="F786" s="9">
        <f t="shared" si="72"/>
        <v>115.33745781777279</v>
      </c>
      <c r="G786" s="6" t="s">
        <v>20</v>
      </c>
      <c r="H786">
        <v>3308</v>
      </c>
      <c r="I786" s="11">
        <f t="shared" si="77"/>
        <v>30.996070133010882</v>
      </c>
      <c r="J786" t="s">
        <v>21</v>
      </c>
      <c r="K786" t="s">
        <v>22</v>
      </c>
      <c r="L786" s="19">
        <f t="shared" si="73"/>
        <v>42435.25</v>
      </c>
      <c r="M786" s="16">
        <f>(((N786/60)/60)/24)+DATE(1970,1,1)</f>
        <v>42435.25</v>
      </c>
      <c r="N786">
        <v>1457244000</v>
      </c>
      <c r="O786" s="19">
        <f t="shared" si="74"/>
        <v>42446.208333333328</v>
      </c>
      <c r="P786">
        <v>1458190800</v>
      </c>
      <c r="Q786" t="b">
        <v>0</v>
      </c>
      <c r="R786" t="b">
        <v>0</v>
      </c>
      <c r="S786" t="s">
        <v>28</v>
      </c>
      <c r="T786" t="str">
        <f t="shared" si="75"/>
        <v>technology</v>
      </c>
      <c r="U786" t="str">
        <f t="shared" si="76"/>
        <v>web</v>
      </c>
    </row>
    <row r="787" spans="1:21" ht="31" x14ac:dyDescent="0.35">
      <c r="A787">
        <v>785</v>
      </c>
      <c r="B787" s="4" t="s">
        <v>1605</v>
      </c>
      <c r="C787" s="3" t="s">
        <v>1606</v>
      </c>
      <c r="D787" s="11">
        <v>6700</v>
      </c>
      <c r="E787" s="11">
        <v>12939</v>
      </c>
      <c r="F787" s="9">
        <f t="shared" si="72"/>
        <v>193.11940298507463</v>
      </c>
      <c r="G787" s="6" t="s">
        <v>20</v>
      </c>
      <c r="H787">
        <v>127</v>
      </c>
      <c r="I787" s="11">
        <f t="shared" si="77"/>
        <v>101.88188976377953</v>
      </c>
      <c r="J787" t="s">
        <v>26</v>
      </c>
      <c r="K787" t="s">
        <v>27</v>
      </c>
      <c r="L787" s="19">
        <f t="shared" si="73"/>
        <v>43582.208333333328</v>
      </c>
      <c r="M787" s="16">
        <f>(((N787/60)/60)/24)+DATE(1970,1,1)</f>
        <v>43582.208333333328</v>
      </c>
      <c r="N787">
        <v>1556341200</v>
      </c>
      <c r="O787" s="19">
        <f t="shared" si="74"/>
        <v>43616.208333333328</v>
      </c>
      <c r="P787">
        <v>1559278800</v>
      </c>
      <c r="Q787" t="b">
        <v>0</v>
      </c>
      <c r="R787" t="b">
        <v>1</v>
      </c>
      <c r="S787" t="s">
        <v>71</v>
      </c>
      <c r="T787" t="str">
        <f t="shared" si="75"/>
        <v>film &amp; video</v>
      </c>
      <c r="U787" t="str">
        <f t="shared" si="76"/>
        <v>animation</v>
      </c>
    </row>
    <row r="788" spans="1:21" x14ac:dyDescent="0.35">
      <c r="A788">
        <v>786</v>
      </c>
      <c r="B788" s="4" t="s">
        <v>1607</v>
      </c>
      <c r="C788" s="3" t="s">
        <v>1608</v>
      </c>
      <c r="D788" s="11">
        <v>1500</v>
      </c>
      <c r="E788" s="11">
        <v>10946</v>
      </c>
      <c r="F788" s="9">
        <f t="shared" si="72"/>
        <v>729.73333333333335</v>
      </c>
      <c r="G788" s="6" t="s">
        <v>20</v>
      </c>
      <c r="H788">
        <v>207</v>
      </c>
      <c r="I788" s="11">
        <f t="shared" si="77"/>
        <v>52.879227053140099</v>
      </c>
      <c r="J788" t="s">
        <v>107</v>
      </c>
      <c r="K788" t="s">
        <v>108</v>
      </c>
      <c r="L788" s="19">
        <f t="shared" si="73"/>
        <v>43186.208333333328</v>
      </c>
      <c r="M788" s="16">
        <f>(((N788/60)/60)/24)+DATE(1970,1,1)</f>
        <v>43186.208333333328</v>
      </c>
      <c r="N788">
        <v>1522126800</v>
      </c>
      <c r="O788" s="19">
        <f t="shared" si="74"/>
        <v>43193.208333333328</v>
      </c>
      <c r="P788">
        <v>1522731600</v>
      </c>
      <c r="Q788" t="b">
        <v>0</v>
      </c>
      <c r="R788" t="b">
        <v>1</v>
      </c>
      <c r="S788" t="s">
        <v>159</v>
      </c>
      <c r="T788" t="str">
        <f t="shared" si="75"/>
        <v>music</v>
      </c>
      <c r="U788" t="str">
        <f t="shared" si="76"/>
        <v>jazz</v>
      </c>
    </row>
    <row r="789" spans="1:21" x14ac:dyDescent="0.35">
      <c r="A789">
        <v>787</v>
      </c>
      <c r="B789" s="4" t="s">
        <v>1609</v>
      </c>
      <c r="C789" s="3" t="s">
        <v>1610</v>
      </c>
      <c r="D789" s="11">
        <v>61200</v>
      </c>
      <c r="E789" s="11">
        <v>60994</v>
      </c>
      <c r="F789" s="9">
        <f t="shared" si="72"/>
        <v>99.66339869281046</v>
      </c>
      <c r="G789" s="6" t="s">
        <v>14</v>
      </c>
      <c r="H789">
        <v>859</v>
      </c>
      <c r="I789" s="11">
        <f t="shared" si="77"/>
        <v>71.005820721769496</v>
      </c>
      <c r="J789" t="s">
        <v>15</v>
      </c>
      <c r="K789" t="s">
        <v>16</v>
      </c>
      <c r="L789" s="19">
        <f t="shared" si="73"/>
        <v>40684.208333333336</v>
      </c>
      <c r="M789" s="16">
        <f>(((N789/60)/60)/24)+DATE(1970,1,1)</f>
        <v>40684.208333333336</v>
      </c>
      <c r="N789">
        <v>1305954000</v>
      </c>
      <c r="O789" s="19">
        <f t="shared" si="74"/>
        <v>40693.208333333336</v>
      </c>
      <c r="P789">
        <v>1306731600</v>
      </c>
      <c r="Q789" t="b">
        <v>0</v>
      </c>
      <c r="R789" t="b">
        <v>0</v>
      </c>
      <c r="S789" t="s">
        <v>23</v>
      </c>
      <c r="T789" t="str">
        <f t="shared" si="75"/>
        <v>music</v>
      </c>
      <c r="U789" t="str">
        <f t="shared" si="76"/>
        <v>rock</v>
      </c>
    </row>
    <row r="790" spans="1:21" x14ac:dyDescent="0.35">
      <c r="A790">
        <v>788</v>
      </c>
      <c r="B790" s="4" t="s">
        <v>1611</v>
      </c>
      <c r="C790" s="3" t="s">
        <v>1612</v>
      </c>
      <c r="D790" s="11">
        <v>3600</v>
      </c>
      <c r="E790" s="11">
        <v>3174</v>
      </c>
      <c r="F790" s="9">
        <f t="shared" si="72"/>
        <v>88.166666666666671</v>
      </c>
      <c r="G790" s="6" t="s">
        <v>47</v>
      </c>
      <c r="H790">
        <v>31</v>
      </c>
      <c r="I790" s="11">
        <f t="shared" si="77"/>
        <v>102.38709677419355</v>
      </c>
      <c r="J790" t="s">
        <v>21</v>
      </c>
      <c r="K790" t="s">
        <v>22</v>
      </c>
      <c r="L790" s="19">
        <f t="shared" si="73"/>
        <v>41202.208333333336</v>
      </c>
      <c r="M790" s="16">
        <f>(((N790/60)/60)/24)+DATE(1970,1,1)</f>
        <v>41202.208333333336</v>
      </c>
      <c r="N790">
        <v>1350709200</v>
      </c>
      <c r="O790" s="19">
        <f t="shared" si="74"/>
        <v>41223.25</v>
      </c>
      <c r="P790">
        <v>1352527200</v>
      </c>
      <c r="Q790" t="b">
        <v>0</v>
      </c>
      <c r="R790" t="b">
        <v>0</v>
      </c>
      <c r="S790" t="s">
        <v>71</v>
      </c>
      <c r="T790" t="str">
        <f t="shared" si="75"/>
        <v>film &amp; video</v>
      </c>
      <c r="U790" t="str">
        <f t="shared" si="76"/>
        <v>animation</v>
      </c>
    </row>
    <row r="791" spans="1:21" x14ac:dyDescent="0.35">
      <c r="A791">
        <v>789</v>
      </c>
      <c r="B791" s="4" t="s">
        <v>1613</v>
      </c>
      <c r="C791" s="3" t="s">
        <v>1614</v>
      </c>
      <c r="D791" s="11">
        <v>9000</v>
      </c>
      <c r="E791" s="11">
        <v>3351</v>
      </c>
      <c r="F791" s="9">
        <f t="shared" si="72"/>
        <v>37.233333333333334</v>
      </c>
      <c r="G791" s="6" t="s">
        <v>14</v>
      </c>
      <c r="H791">
        <v>45</v>
      </c>
      <c r="I791" s="11">
        <f t="shared" si="77"/>
        <v>74.466666666666669</v>
      </c>
      <c r="J791" t="s">
        <v>21</v>
      </c>
      <c r="K791" t="s">
        <v>22</v>
      </c>
      <c r="L791" s="19">
        <f t="shared" si="73"/>
        <v>41786.208333333336</v>
      </c>
      <c r="M791" s="16">
        <f>(((N791/60)/60)/24)+DATE(1970,1,1)</f>
        <v>41786.208333333336</v>
      </c>
      <c r="N791">
        <v>1401166800</v>
      </c>
      <c r="O791" s="19">
        <f t="shared" si="74"/>
        <v>41823.208333333336</v>
      </c>
      <c r="P791">
        <v>1404363600</v>
      </c>
      <c r="Q791" t="b">
        <v>0</v>
      </c>
      <c r="R791" t="b">
        <v>0</v>
      </c>
      <c r="S791" t="s">
        <v>33</v>
      </c>
      <c r="T791" t="str">
        <f t="shared" si="75"/>
        <v>theater</v>
      </c>
      <c r="U791" t="str">
        <f t="shared" si="76"/>
        <v>plays</v>
      </c>
    </row>
    <row r="792" spans="1:21" x14ac:dyDescent="0.35">
      <c r="A792">
        <v>790</v>
      </c>
      <c r="B792" s="4" t="s">
        <v>1615</v>
      </c>
      <c r="C792" s="3" t="s">
        <v>1616</v>
      </c>
      <c r="D792" s="11">
        <v>185900</v>
      </c>
      <c r="E792" s="11">
        <v>56774</v>
      </c>
      <c r="F792" s="9">
        <f t="shared" si="72"/>
        <v>30.540075309306079</v>
      </c>
      <c r="G792" s="6" t="s">
        <v>74</v>
      </c>
      <c r="H792">
        <v>1113</v>
      </c>
      <c r="I792" s="11">
        <f t="shared" si="77"/>
        <v>51.009883198562441</v>
      </c>
      <c r="J792" t="s">
        <v>21</v>
      </c>
      <c r="K792" t="s">
        <v>22</v>
      </c>
      <c r="L792" s="19">
        <f t="shared" si="73"/>
        <v>40223.25</v>
      </c>
      <c r="M792" s="16">
        <f>(((N792/60)/60)/24)+DATE(1970,1,1)</f>
        <v>40223.25</v>
      </c>
      <c r="N792">
        <v>1266127200</v>
      </c>
      <c r="O792" s="19">
        <f t="shared" si="74"/>
        <v>40229.25</v>
      </c>
      <c r="P792">
        <v>1266645600</v>
      </c>
      <c r="Q792" t="b">
        <v>0</v>
      </c>
      <c r="R792" t="b">
        <v>0</v>
      </c>
      <c r="S792" t="s">
        <v>33</v>
      </c>
      <c r="T792" t="str">
        <f t="shared" si="75"/>
        <v>theater</v>
      </c>
      <c r="U792" t="str">
        <f t="shared" si="76"/>
        <v>plays</v>
      </c>
    </row>
    <row r="793" spans="1:21" x14ac:dyDescent="0.35">
      <c r="A793">
        <v>791</v>
      </c>
      <c r="B793" s="4" t="s">
        <v>1617</v>
      </c>
      <c r="C793" s="3" t="s">
        <v>1618</v>
      </c>
      <c r="D793" s="11">
        <v>2100</v>
      </c>
      <c r="E793" s="11">
        <v>540</v>
      </c>
      <c r="F793" s="9">
        <f t="shared" si="72"/>
        <v>25.714285714285712</v>
      </c>
      <c r="G793" s="6" t="s">
        <v>14</v>
      </c>
      <c r="H793">
        <v>6</v>
      </c>
      <c r="I793" s="11">
        <f t="shared" si="77"/>
        <v>90</v>
      </c>
      <c r="J793" t="s">
        <v>21</v>
      </c>
      <c r="K793" t="s">
        <v>22</v>
      </c>
      <c r="L793" s="19">
        <f t="shared" si="73"/>
        <v>42715.25</v>
      </c>
      <c r="M793" s="16">
        <f>(((N793/60)/60)/24)+DATE(1970,1,1)</f>
        <v>42715.25</v>
      </c>
      <c r="N793">
        <v>1481436000</v>
      </c>
      <c r="O793" s="19">
        <f t="shared" si="74"/>
        <v>42731.25</v>
      </c>
      <c r="P793">
        <v>1482818400</v>
      </c>
      <c r="Q793" t="b">
        <v>0</v>
      </c>
      <c r="R793" t="b">
        <v>0</v>
      </c>
      <c r="S793" t="s">
        <v>17</v>
      </c>
      <c r="T793" t="str">
        <f t="shared" si="75"/>
        <v>food</v>
      </c>
      <c r="U793" t="str">
        <f t="shared" si="76"/>
        <v>food trucks</v>
      </c>
    </row>
    <row r="794" spans="1:21" x14ac:dyDescent="0.35">
      <c r="A794">
        <v>792</v>
      </c>
      <c r="B794" s="4" t="s">
        <v>1619</v>
      </c>
      <c r="C794" s="3" t="s">
        <v>1620</v>
      </c>
      <c r="D794" s="11">
        <v>2000</v>
      </c>
      <c r="E794" s="11">
        <v>680</v>
      </c>
      <c r="F794" s="9">
        <f t="shared" si="72"/>
        <v>34</v>
      </c>
      <c r="G794" s="6" t="s">
        <v>14</v>
      </c>
      <c r="H794">
        <v>7</v>
      </c>
      <c r="I794" s="11">
        <f t="shared" si="77"/>
        <v>97.142857142857139</v>
      </c>
      <c r="J794" t="s">
        <v>21</v>
      </c>
      <c r="K794" t="s">
        <v>22</v>
      </c>
      <c r="L794" s="19">
        <f t="shared" si="73"/>
        <v>41451.208333333336</v>
      </c>
      <c r="M794" s="16">
        <f>(((N794/60)/60)/24)+DATE(1970,1,1)</f>
        <v>41451.208333333336</v>
      </c>
      <c r="N794">
        <v>1372222800</v>
      </c>
      <c r="O794" s="19">
        <f t="shared" si="74"/>
        <v>41479.208333333336</v>
      </c>
      <c r="P794">
        <v>1374642000</v>
      </c>
      <c r="Q794" t="b">
        <v>0</v>
      </c>
      <c r="R794" t="b">
        <v>1</v>
      </c>
      <c r="S794" t="s">
        <v>33</v>
      </c>
      <c r="T794" t="str">
        <f t="shared" si="75"/>
        <v>theater</v>
      </c>
      <c r="U794" t="str">
        <f t="shared" si="76"/>
        <v>plays</v>
      </c>
    </row>
    <row r="795" spans="1:21" x14ac:dyDescent="0.35">
      <c r="A795">
        <v>793</v>
      </c>
      <c r="B795" s="4" t="s">
        <v>1621</v>
      </c>
      <c r="C795" s="3" t="s">
        <v>1622</v>
      </c>
      <c r="D795" s="11">
        <v>1100</v>
      </c>
      <c r="E795" s="11">
        <v>13045</v>
      </c>
      <c r="F795" s="9">
        <f t="shared" si="72"/>
        <v>1185.909090909091</v>
      </c>
      <c r="G795" s="6" t="s">
        <v>20</v>
      </c>
      <c r="H795">
        <v>181</v>
      </c>
      <c r="I795" s="11">
        <f t="shared" si="77"/>
        <v>72.071823204419886</v>
      </c>
      <c r="J795" t="s">
        <v>98</v>
      </c>
      <c r="K795" t="s">
        <v>99</v>
      </c>
      <c r="L795" s="19">
        <f t="shared" si="73"/>
        <v>41450.208333333336</v>
      </c>
      <c r="M795" s="16">
        <f>(((N795/60)/60)/24)+DATE(1970,1,1)</f>
        <v>41450.208333333336</v>
      </c>
      <c r="N795">
        <v>1372136400</v>
      </c>
      <c r="O795" s="19">
        <f t="shared" si="74"/>
        <v>41454.208333333336</v>
      </c>
      <c r="P795">
        <v>1372482000</v>
      </c>
      <c r="Q795" t="b">
        <v>0</v>
      </c>
      <c r="R795" t="b">
        <v>0</v>
      </c>
      <c r="S795" t="s">
        <v>68</v>
      </c>
      <c r="T795" t="str">
        <f t="shared" si="75"/>
        <v>publishing</v>
      </c>
      <c r="U795" t="str">
        <f t="shared" si="76"/>
        <v>nonfiction</v>
      </c>
    </row>
    <row r="796" spans="1:21" x14ac:dyDescent="0.35">
      <c r="A796">
        <v>794</v>
      </c>
      <c r="B796" s="4" t="s">
        <v>1623</v>
      </c>
      <c r="C796" s="3" t="s">
        <v>1624</v>
      </c>
      <c r="D796" s="11">
        <v>6600</v>
      </c>
      <c r="E796" s="11">
        <v>8276</v>
      </c>
      <c r="F796" s="9">
        <f t="shared" si="72"/>
        <v>125.39393939393939</v>
      </c>
      <c r="G796" s="6" t="s">
        <v>20</v>
      </c>
      <c r="H796">
        <v>110</v>
      </c>
      <c r="I796" s="11">
        <f t="shared" si="77"/>
        <v>75.236363636363635</v>
      </c>
      <c r="J796" t="s">
        <v>21</v>
      </c>
      <c r="K796" t="s">
        <v>22</v>
      </c>
      <c r="L796" s="19">
        <f t="shared" si="73"/>
        <v>43091.25</v>
      </c>
      <c r="M796" s="16">
        <f>(((N796/60)/60)/24)+DATE(1970,1,1)</f>
        <v>43091.25</v>
      </c>
      <c r="N796">
        <v>1513922400</v>
      </c>
      <c r="O796" s="19">
        <f t="shared" si="74"/>
        <v>43103.25</v>
      </c>
      <c r="P796">
        <v>1514959200</v>
      </c>
      <c r="Q796" t="b">
        <v>0</v>
      </c>
      <c r="R796" t="b">
        <v>0</v>
      </c>
      <c r="S796" t="s">
        <v>23</v>
      </c>
      <c r="T796" t="str">
        <f t="shared" si="75"/>
        <v>music</v>
      </c>
      <c r="U796" t="str">
        <f t="shared" si="76"/>
        <v>rock</v>
      </c>
    </row>
    <row r="797" spans="1:21" ht="31" x14ac:dyDescent="0.35">
      <c r="A797">
        <v>795</v>
      </c>
      <c r="B797" s="4" t="s">
        <v>1625</v>
      </c>
      <c r="C797" s="3" t="s">
        <v>1626</v>
      </c>
      <c r="D797" s="11">
        <v>7100</v>
      </c>
      <c r="E797" s="11">
        <v>1022</v>
      </c>
      <c r="F797" s="9">
        <f t="shared" si="72"/>
        <v>14.394366197183098</v>
      </c>
      <c r="G797" s="6" t="s">
        <v>14</v>
      </c>
      <c r="H797">
        <v>31</v>
      </c>
      <c r="I797" s="11">
        <f t="shared" si="77"/>
        <v>32.967741935483872</v>
      </c>
      <c r="J797" t="s">
        <v>21</v>
      </c>
      <c r="K797" t="s">
        <v>22</v>
      </c>
      <c r="L797" s="19">
        <f t="shared" si="73"/>
        <v>42675.208333333328</v>
      </c>
      <c r="M797" s="16">
        <f>(((N797/60)/60)/24)+DATE(1970,1,1)</f>
        <v>42675.208333333328</v>
      </c>
      <c r="N797">
        <v>1477976400</v>
      </c>
      <c r="O797" s="19">
        <f t="shared" si="74"/>
        <v>42678.208333333328</v>
      </c>
      <c r="P797">
        <v>1478235600</v>
      </c>
      <c r="Q797" t="b">
        <v>0</v>
      </c>
      <c r="R797" t="b">
        <v>0</v>
      </c>
      <c r="S797" t="s">
        <v>53</v>
      </c>
      <c r="T797" t="str">
        <f t="shared" si="75"/>
        <v>film &amp; video</v>
      </c>
      <c r="U797" t="str">
        <f t="shared" si="76"/>
        <v>drama</v>
      </c>
    </row>
    <row r="798" spans="1:21" x14ac:dyDescent="0.35">
      <c r="A798">
        <v>796</v>
      </c>
      <c r="B798" s="4" t="s">
        <v>1627</v>
      </c>
      <c r="C798" s="3" t="s">
        <v>1628</v>
      </c>
      <c r="D798" s="11">
        <v>7800</v>
      </c>
      <c r="E798" s="11">
        <v>4275</v>
      </c>
      <c r="F798" s="9">
        <f t="shared" si="72"/>
        <v>54.807692307692314</v>
      </c>
      <c r="G798" s="6" t="s">
        <v>14</v>
      </c>
      <c r="H798">
        <v>78</v>
      </c>
      <c r="I798" s="11">
        <f t="shared" si="77"/>
        <v>54.807692307692307</v>
      </c>
      <c r="J798" t="s">
        <v>21</v>
      </c>
      <c r="K798" t="s">
        <v>22</v>
      </c>
      <c r="L798" s="19">
        <f t="shared" si="73"/>
        <v>41859.208333333336</v>
      </c>
      <c r="M798" s="16">
        <f>(((N798/60)/60)/24)+DATE(1970,1,1)</f>
        <v>41859.208333333336</v>
      </c>
      <c r="N798">
        <v>1407474000</v>
      </c>
      <c r="O798" s="19">
        <f t="shared" si="74"/>
        <v>41866.208333333336</v>
      </c>
      <c r="P798">
        <v>1408078800</v>
      </c>
      <c r="Q798" t="b">
        <v>0</v>
      </c>
      <c r="R798" t="b">
        <v>1</v>
      </c>
      <c r="S798" t="s">
        <v>292</v>
      </c>
      <c r="T798" t="str">
        <f t="shared" si="75"/>
        <v>games</v>
      </c>
      <c r="U798" t="str">
        <f t="shared" si="76"/>
        <v>mobile games</v>
      </c>
    </row>
    <row r="799" spans="1:21" x14ac:dyDescent="0.35">
      <c r="A799">
        <v>797</v>
      </c>
      <c r="B799" s="4" t="s">
        <v>1629</v>
      </c>
      <c r="C799" s="3" t="s">
        <v>1630</v>
      </c>
      <c r="D799" s="11">
        <v>7600</v>
      </c>
      <c r="E799" s="11">
        <v>8332</v>
      </c>
      <c r="F799" s="9">
        <f t="shared" si="72"/>
        <v>109.63157894736841</v>
      </c>
      <c r="G799" s="6" t="s">
        <v>20</v>
      </c>
      <c r="H799">
        <v>185</v>
      </c>
      <c r="I799" s="11">
        <f t="shared" si="77"/>
        <v>45.037837837837834</v>
      </c>
      <c r="J799" t="s">
        <v>21</v>
      </c>
      <c r="K799" t="s">
        <v>22</v>
      </c>
      <c r="L799" s="19">
        <f t="shared" si="73"/>
        <v>43464.25</v>
      </c>
      <c r="M799" s="16">
        <f>(((N799/60)/60)/24)+DATE(1970,1,1)</f>
        <v>43464.25</v>
      </c>
      <c r="N799">
        <v>1546149600</v>
      </c>
      <c r="O799" s="19">
        <f t="shared" si="74"/>
        <v>43487.25</v>
      </c>
      <c r="P799">
        <v>1548136800</v>
      </c>
      <c r="Q799" t="b">
        <v>0</v>
      </c>
      <c r="R799" t="b">
        <v>0</v>
      </c>
      <c r="S799" t="s">
        <v>28</v>
      </c>
      <c r="T799" t="str">
        <f t="shared" si="75"/>
        <v>technology</v>
      </c>
      <c r="U799" t="str">
        <f t="shared" si="76"/>
        <v>web</v>
      </c>
    </row>
    <row r="800" spans="1:21" x14ac:dyDescent="0.35">
      <c r="A800">
        <v>798</v>
      </c>
      <c r="B800" s="4" t="s">
        <v>1631</v>
      </c>
      <c r="C800" s="3" t="s">
        <v>1632</v>
      </c>
      <c r="D800" s="11">
        <v>3400</v>
      </c>
      <c r="E800" s="11">
        <v>6408</v>
      </c>
      <c r="F800" s="9">
        <f t="shared" si="72"/>
        <v>188.47058823529412</v>
      </c>
      <c r="G800" s="6" t="s">
        <v>20</v>
      </c>
      <c r="H800">
        <v>121</v>
      </c>
      <c r="I800" s="11">
        <f t="shared" si="77"/>
        <v>52.958677685950413</v>
      </c>
      <c r="J800" t="s">
        <v>21</v>
      </c>
      <c r="K800" t="s">
        <v>22</v>
      </c>
      <c r="L800" s="19">
        <f t="shared" si="73"/>
        <v>41060.208333333336</v>
      </c>
      <c r="M800" s="16">
        <f>(((N800/60)/60)/24)+DATE(1970,1,1)</f>
        <v>41060.208333333336</v>
      </c>
      <c r="N800">
        <v>1338440400</v>
      </c>
      <c r="O800" s="19">
        <f t="shared" si="74"/>
        <v>41088.208333333336</v>
      </c>
      <c r="P800">
        <v>1340859600</v>
      </c>
      <c r="Q800" t="b">
        <v>0</v>
      </c>
      <c r="R800" t="b">
        <v>1</v>
      </c>
      <c r="S800" t="s">
        <v>33</v>
      </c>
      <c r="T800" t="str">
        <f t="shared" si="75"/>
        <v>theater</v>
      </c>
      <c r="U800" t="str">
        <f t="shared" si="76"/>
        <v>plays</v>
      </c>
    </row>
    <row r="801" spans="1:21" x14ac:dyDescent="0.35">
      <c r="A801">
        <v>799</v>
      </c>
      <c r="B801" s="4" t="s">
        <v>1633</v>
      </c>
      <c r="C801" s="3" t="s">
        <v>1634</v>
      </c>
      <c r="D801" s="11">
        <v>84500</v>
      </c>
      <c r="E801" s="11">
        <v>73522</v>
      </c>
      <c r="F801" s="9">
        <f t="shared" si="72"/>
        <v>87.008284023668637</v>
      </c>
      <c r="G801" s="6" t="s">
        <v>14</v>
      </c>
      <c r="H801">
        <v>1225</v>
      </c>
      <c r="I801" s="11">
        <f t="shared" si="77"/>
        <v>60.017959183673469</v>
      </c>
      <c r="J801" t="s">
        <v>40</v>
      </c>
      <c r="K801" t="s">
        <v>41</v>
      </c>
      <c r="L801" s="19">
        <f t="shared" si="73"/>
        <v>42399.25</v>
      </c>
      <c r="M801" s="16">
        <f>(((N801/60)/60)/24)+DATE(1970,1,1)</f>
        <v>42399.25</v>
      </c>
      <c r="N801">
        <v>1454133600</v>
      </c>
      <c r="O801" s="19">
        <f t="shared" si="74"/>
        <v>42403.25</v>
      </c>
      <c r="P801">
        <v>1454479200</v>
      </c>
      <c r="Q801" t="b">
        <v>0</v>
      </c>
      <c r="R801" t="b">
        <v>0</v>
      </c>
      <c r="S801" t="s">
        <v>33</v>
      </c>
      <c r="T801" t="str">
        <f t="shared" si="75"/>
        <v>theater</v>
      </c>
      <c r="U801" t="str">
        <f t="shared" si="76"/>
        <v>plays</v>
      </c>
    </row>
    <row r="802" spans="1:21" x14ac:dyDescent="0.35">
      <c r="A802">
        <v>800</v>
      </c>
      <c r="B802" s="4" t="s">
        <v>1635</v>
      </c>
      <c r="C802" s="3" t="s">
        <v>1636</v>
      </c>
      <c r="D802" s="11">
        <v>100</v>
      </c>
      <c r="E802" s="11">
        <v>1</v>
      </c>
      <c r="F802" s="9">
        <f t="shared" si="72"/>
        <v>1</v>
      </c>
      <c r="G802" s="6" t="s">
        <v>14</v>
      </c>
      <c r="H802">
        <v>1</v>
      </c>
      <c r="I802" s="11">
        <f t="shared" si="77"/>
        <v>1</v>
      </c>
      <c r="J802" t="s">
        <v>98</v>
      </c>
      <c r="K802" t="s">
        <v>99</v>
      </c>
      <c r="L802" s="19">
        <f t="shared" si="73"/>
        <v>42167.208333333328</v>
      </c>
      <c r="M802" s="16">
        <f>(((N802/60)/60)/24)+DATE(1970,1,1)</f>
        <v>42167.208333333328</v>
      </c>
      <c r="N802">
        <v>1434085200</v>
      </c>
      <c r="O802" s="19">
        <f t="shared" si="74"/>
        <v>42171.208333333328</v>
      </c>
      <c r="P802">
        <v>1434430800</v>
      </c>
      <c r="Q802" t="b">
        <v>0</v>
      </c>
      <c r="R802" t="b">
        <v>0</v>
      </c>
      <c r="S802" t="s">
        <v>23</v>
      </c>
      <c r="T802" t="str">
        <f t="shared" si="75"/>
        <v>music</v>
      </c>
      <c r="U802" t="str">
        <f t="shared" si="76"/>
        <v>rock</v>
      </c>
    </row>
    <row r="803" spans="1:21" x14ac:dyDescent="0.35">
      <c r="A803">
        <v>801</v>
      </c>
      <c r="B803" s="4" t="s">
        <v>1637</v>
      </c>
      <c r="C803" s="3" t="s">
        <v>1638</v>
      </c>
      <c r="D803" s="11">
        <v>2300</v>
      </c>
      <c r="E803" s="11">
        <v>4667</v>
      </c>
      <c r="F803" s="9">
        <f t="shared" si="72"/>
        <v>202.9130434782609</v>
      </c>
      <c r="G803" s="6" t="s">
        <v>20</v>
      </c>
      <c r="H803">
        <v>106</v>
      </c>
      <c r="I803" s="11">
        <f t="shared" si="77"/>
        <v>44.028301886792455</v>
      </c>
      <c r="J803" t="s">
        <v>21</v>
      </c>
      <c r="K803" t="s">
        <v>22</v>
      </c>
      <c r="L803" s="19">
        <f t="shared" si="73"/>
        <v>43830.25</v>
      </c>
      <c r="M803" s="16">
        <f>(((N803/60)/60)/24)+DATE(1970,1,1)</f>
        <v>43830.25</v>
      </c>
      <c r="N803">
        <v>1577772000</v>
      </c>
      <c r="O803" s="19">
        <f t="shared" si="74"/>
        <v>43852.25</v>
      </c>
      <c r="P803">
        <v>1579672800</v>
      </c>
      <c r="Q803" t="b">
        <v>0</v>
      </c>
      <c r="R803" t="b">
        <v>1</v>
      </c>
      <c r="S803" t="s">
        <v>122</v>
      </c>
      <c r="T803" t="str">
        <f t="shared" si="75"/>
        <v>photography</v>
      </c>
      <c r="U803" t="str">
        <f t="shared" si="76"/>
        <v>photography books</v>
      </c>
    </row>
    <row r="804" spans="1:21" ht="31" x14ac:dyDescent="0.35">
      <c r="A804">
        <v>802</v>
      </c>
      <c r="B804" s="4" t="s">
        <v>1639</v>
      </c>
      <c r="C804" s="3" t="s">
        <v>1640</v>
      </c>
      <c r="D804" s="11">
        <v>6200</v>
      </c>
      <c r="E804" s="11">
        <v>12216</v>
      </c>
      <c r="F804" s="9">
        <f t="shared" si="72"/>
        <v>197.03225806451613</v>
      </c>
      <c r="G804" s="6" t="s">
        <v>20</v>
      </c>
      <c r="H804">
        <v>142</v>
      </c>
      <c r="I804" s="11">
        <f t="shared" si="77"/>
        <v>86.028169014084511</v>
      </c>
      <c r="J804" t="s">
        <v>21</v>
      </c>
      <c r="K804" t="s">
        <v>22</v>
      </c>
      <c r="L804" s="19">
        <f t="shared" si="73"/>
        <v>43650.208333333328</v>
      </c>
      <c r="M804" s="16">
        <f>(((N804/60)/60)/24)+DATE(1970,1,1)</f>
        <v>43650.208333333328</v>
      </c>
      <c r="N804">
        <v>1562216400</v>
      </c>
      <c r="O804" s="19">
        <f t="shared" si="74"/>
        <v>43652.208333333328</v>
      </c>
      <c r="P804">
        <v>1562389200</v>
      </c>
      <c r="Q804" t="b">
        <v>0</v>
      </c>
      <c r="R804" t="b">
        <v>0</v>
      </c>
      <c r="S804" t="s">
        <v>122</v>
      </c>
      <c r="T804" t="str">
        <f t="shared" si="75"/>
        <v>photography</v>
      </c>
      <c r="U804" t="str">
        <f t="shared" si="76"/>
        <v>photography books</v>
      </c>
    </row>
    <row r="805" spans="1:21" ht="31" x14ac:dyDescent="0.35">
      <c r="A805">
        <v>803</v>
      </c>
      <c r="B805" s="4" t="s">
        <v>1641</v>
      </c>
      <c r="C805" s="3" t="s">
        <v>1642</v>
      </c>
      <c r="D805" s="11">
        <v>6100</v>
      </c>
      <c r="E805" s="11">
        <v>6527</v>
      </c>
      <c r="F805" s="9">
        <f t="shared" si="72"/>
        <v>107</v>
      </c>
      <c r="G805" s="6" t="s">
        <v>20</v>
      </c>
      <c r="H805">
        <v>233</v>
      </c>
      <c r="I805" s="11">
        <f t="shared" si="77"/>
        <v>28.012875536480685</v>
      </c>
      <c r="J805" t="s">
        <v>21</v>
      </c>
      <c r="K805" t="s">
        <v>22</v>
      </c>
      <c r="L805" s="19">
        <f t="shared" si="73"/>
        <v>43492.25</v>
      </c>
      <c r="M805" s="16">
        <f>(((N805/60)/60)/24)+DATE(1970,1,1)</f>
        <v>43492.25</v>
      </c>
      <c r="N805">
        <v>1548568800</v>
      </c>
      <c r="O805" s="19">
        <f t="shared" si="74"/>
        <v>43526.25</v>
      </c>
      <c r="P805">
        <v>1551506400</v>
      </c>
      <c r="Q805" t="b">
        <v>0</v>
      </c>
      <c r="R805" t="b">
        <v>0</v>
      </c>
      <c r="S805" t="s">
        <v>33</v>
      </c>
      <c r="T805" t="str">
        <f t="shared" si="75"/>
        <v>theater</v>
      </c>
      <c r="U805" t="str">
        <f t="shared" si="76"/>
        <v>plays</v>
      </c>
    </row>
    <row r="806" spans="1:21" x14ac:dyDescent="0.35">
      <c r="A806">
        <v>804</v>
      </c>
      <c r="B806" s="4" t="s">
        <v>1643</v>
      </c>
      <c r="C806" s="3" t="s">
        <v>1644</v>
      </c>
      <c r="D806" s="11">
        <v>2600</v>
      </c>
      <c r="E806" s="11">
        <v>6987</v>
      </c>
      <c r="F806" s="9">
        <f t="shared" si="72"/>
        <v>268.73076923076923</v>
      </c>
      <c r="G806" s="6" t="s">
        <v>20</v>
      </c>
      <c r="H806">
        <v>218</v>
      </c>
      <c r="I806" s="11">
        <f t="shared" si="77"/>
        <v>32.050458715596328</v>
      </c>
      <c r="J806" t="s">
        <v>21</v>
      </c>
      <c r="K806" t="s">
        <v>22</v>
      </c>
      <c r="L806" s="19">
        <f t="shared" si="73"/>
        <v>43102.25</v>
      </c>
      <c r="M806" s="16">
        <f>(((N806/60)/60)/24)+DATE(1970,1,1)</f>
        <v>43102.25</v>
      </c>
      <c r="N806">
        <v>1514872800</v>
      </c>
      <c r="O806" s="19">
        <f t="shared" si="74"/>
        <v>43122.25</v>
      </c>
      <c r="P806">
        <v>1516600800</v>
      </c>
      <c r="Q806" t="b">
        <v>0</v>
      </c>
      <c r="R806" t="b">
        <v>0</v>
      </c>
      <c r="S806" t="s">
        <v>23</v>
      </c>
      <c r="T806" t="str">
        <f t="shared" si="75"/>
        <v>music</v>
      </c>
      <c r="U806" t="str">
        <f t="shared" si="76"/>
        <v>rock</v>
      </c>
    </row>
    <row r="807" spans="1:21" ht="31" x14ac:dyDescent="0.35">
      <c r="A807">
        <v>805</v>
      </c>
      <c r="B807" s="4" t="s">
        <v>1645</v>
      </c>
      <c r="C807" s="3" t="s">
        <v>1646</v>
      </c>
      <c r="D807" s="11">
        <v>9700</v>
      </c>
      <c r="E807" s="11">
        <v>4932</v>
      </c>
      <c r="F807" s="9">
        <f t="shared" si="72"/>
        <v>50.845360824742272</v>
      </c>
      <c r="G807" s="6" t="s">
        <v>14</v>
      </c>
      <c r="H807">
        <v>67</v>
      </c>
      <c r="I807" s="11">
        <f t="shared" si="77"/>
        <v>73.611940298507463</v>
      </c>
      <c r="J807" t="s">
        <v>26</v>
      </c>
      <c r="K807" t="s">
        <v>27</v>
      </c>
      <c r="L807" s="19">
        <f t="shared" si="73"/>
        <v>41958.25</v>
      </c>
      <c r="M807" s="16">
        <f>(((N807/60)/60)/24)+DATE(1970,1,1)</f>
        <v>41958.25</v>
      </c>
      <c r="N807">
        <v>1416031200</v>
      </c>
      <c r="O807" s="19">
        <f t="shared" si="74"/>
        <v>42009.25</v>
      </c>
      <c r="P807">
        <v>1420437600</v>
      </c>
      <c r="Q807" t="b">
        <v>0</v>
      </c>
      <c r="R807" t="b">
        <v>0</v>
      </c>
      <c r="S807" t="s">
        <v>42</v>
      </c>
      <c r="T807" t="str">
        <f t="shared" si="75"/>
        <v>film &amp; video</v>
      </c>
      <c r="U807" t="str">
        <f t="shared" si="76"/>
        <v>documentary</v>
      </c>
    </row>
    <row r="808" spans="1:21" x14ac:dyDescent="0.35">
      <c r="A808">
        <v>806</v>
      </c>
      <c r="B808" s="4" t="s">
        <v>1647</v>
      </c>
      <c r="C808" s="3" t="s">
        <v>1648</v>
      </c>
      <c r="D808" s="11">
        <v>700</v>
      </c>
      <c r="E808" s="11">
        <v>8262</v>
      </c>
      <c r="F808" s="9">
        <f t="shared" si="72"/>
        <v>1180.2857142857142</v>
      </c>
      <c r="G808" s="6" t="s">
        <v>20</v>
      </c>
      <c r="H808">
        <v>76</v>
      </c>
      <c r="I808" s="11">
        <f t="shared" si="77"/>
        <v>108.71052631578948</v>
      </c>
      <c r="J808" t="s">
        <v>21</v>
      </c>
      <c r="K808" t="s">
        <v>22</v>
      </c>
      <c r="L808" s="19">
        <f t="shared" si="73"/>
        <v>40973.25</v>
      </c>
      <c r="M808" s="16">
        <f>(((N808/60)/60)/24)+DATE(1970,1,1)</f>
        <v>40973.25</v>
      </c>
      <c r="N808">
        <v>1330927200</v>
      </c>
      <c r="O808" s="19">
        <f t="shared" si="74"/>
        <v>40997.208333333336</v>
      </c>
      <c r="P808">
        <v>1332997200</v>
      </c>
      <c r="Q808" t="b">
        <v>0</v>
      </c>
      <c r="R808" t="b">
        <v>1</v>
      </c>
      <c r="S808" t="s">
        <v>53</v>
      </c>
      <c r="T808" t="str">
        <f t="shared" si="75"/>
        <v>film &amp; video</v>
      </c>
      <c r="U808" t="str">
        <f t="shared" si="76"/>
        <v>drama</v>
      </c>
    </row>
    <row r="809" spans="1:21" x14ac:dyDescent="0.35">
      <c r="A809">
        <v>807</v>
      </c>
      <c r="B809" s="4" t="s">
        <v>1649</v>
      </c>
      <c r="C809" s="3" t="s">
        <v>1650</v>
      </c>
      <c r="D809" s="11">
        <v>700</v>
      </c>
      <c r="E809" s="11">
        <v>1848</v>
      </c>
      <c r="F809" s="9">
        <f t="shared" si="72"/>
        <v>264</v>
      </c>
      <c r="G809" s="6" t="s">
        <v>20</v>
      </c>
      <c r="H809">
        <v>43</v>
      </c>
      <c r="I809" s="11">
        <f t="shared" si="77"/>
        <v>42.97674418604651</v>
      </c>
      <c r="J809" t="s">
        <v>21</v>
      </c>
      <c r="K809" t="s">
        <v>22</v>
      </c>
      <c r="L809" s="19">
        <f t="shared" si="73"/>
        <v>43753.208333333328</v>
      </c>
      <c r="M809" s="16">
        <f>(((N809/60)/60)/24)+DATE(1970,1,1)</f>
        <v>43753.208333333328</v>
      </c>
      <c r="N809">
        <v>1571115600</v>
      </c>
      <c r="O809" s="19">
        <f t="shared" si="74"/>
        <v>43797.25</v>
      </c>
      <c r="P809">
        <v>1574920800</v>
      </c>
      <c r="Q809" t="b">
        <v>0</v>
      </c>
      <c r="R809" t="b">
        <v>1</v>
      </c>
      <c r="S809" t="s">
        <v>33</v>
      </c>
      <c r="T809" t="str">
        <f t="shared" si="75"/>
        <v>theater</v>
      </c>
      <c r="U809" t="str">
        <f t="shared" si="76"/>
        <v>plays</v>
      </c>
    </row>
    <row r="810" spans="1:21" x14ac:dyDescent="0.35">
      <c r="A810">
        <v>808</v>
      </c>
      <c r="B810" s="4" t="s">
        <v>1651</v>
      </c>
      <c r="C810" s="3" t="s">
        <v>1652</v>
      </c>
      <c r="D810" s="11">
        <v>5200</v>
      </c>
      <c r="E810" s="11">
        <v>1583</v>
      </c>
      <c r="F810" s="9">
        <f t="shared" si="72"/>
        <v>30.44230769230769</v>
      </c>
      <c r="G810" s="6" t="s">
        <v>14</v>
      </c>
      <c r="H810">
        <v>19</v>
      </c>
      <c r="I810" s="11">
        <f t="shared" si="77"/>
        <v>83.315789473684205</v>
      </c>
      <c r="J810" t="s">
        <v>21</v>
      </c>
      <c r="K810" t="s">
        <v>22</v>
      </c>
      <c r="L810" s="19">
        <f t="shared" si="73"/>
        <v>42507.208333333328</v>
      </c>
      <c r="M810" s="16">
        <f>(((N810/60)/60)/24)+DATE(1970,1,1)</f>
        <v>42507.208333333328</v>
      </c>
      <c r="N810">
        <v>1463461200</v>
      </c>
      <c r="O810" s="19">
        <f t="shared" si="74"/>
        <v>42524.208333333328</v>
      </c>
      <c r="P810">
        <v>1464930000</v>
      </c>
      <c r="Q810" t="b">
        <v>0</v>
      </c>
      <c r="R810" t="b">
        <v>0</v>
      </c>
      <c r="S810" t="s">
        <v>17</v>
      </c>
      <c r="T810" t="str">
        <f t="shared" si="75"/>
        <v>food</v>
      </c>
      <c r="U810" t="str">
        <f t="shared" si="76"/>
        <v>food trucks</v>
      </c>
    </row>
    <row r="811" spans="1:21" x14ac:dyDescent="0.35">
      <c r="A811">
        <v>809</v>
      </c>
      <c r="B811" s="4" t="s">
        <v>1599</v>
      </c>
      <c r="C811" s="3" t="s">
        <v>1653</v>
      </c>
      <c r="D811" s="11">
        <v>140800</v>
      </c>
      <c r="E811" s="11">
        <v>88536</v>
      </c>
      <c r="F811" s="9">
        <f t="shared" si="72"/>
        <v>62.880681818181813</v>
      </c>
      <c r="G811" s="6" t="s">
        <v>14</v>
      </c>
      <c r="H811">
        <v>2108</v>
      </c>
      <c r="I811" s="11">
        <f t="shared" si="77"/>
        <v>42</v>
      </c>
      <c r="J811" t="s">
        <v>98</v>
      </c>
      <c r="K811" t="s">
        <v>99</v>
      </c>
      <c r="L811" s="19">
        <f t="shared" si="73"/>
        <v>41135.208333333336</v>
      </c>
      <c r="M811" s="16">
        <f>(((N811/60)/60)/24)+DATE(1970,1,1)</f>
        <v>41135.208333333336</v>
      </c>
      <c r="N811">
        <v>1344920400</v>
      </c>
      <c r="O811" s="19">
        <f t="shared" si="74"/>
        <v>41136.208333333336</v>
      </c>
      <c r="P811">
        <v>1345006800</v>
      </c>
      <c r="Q811" t="b">
        <v>0</v>
      </c>
      <c r="R811" t="b">
        <v>0</v>
      </c>
      <c r="S811" t="s">
        <v>42</v>
      </c>
      <c r="T811" t="str">
        <f t="shared" si="75"/>
        <v>film &amp; video</v>
      </c>
      <c r="U811" t="str">
        <f t="shared" si="76"/>
        <v>documentary</v>
      </c>
    </row>
    <row r="812" spans="1:21" x14ac:dyDescent="0.35">
      <c r="A812">
        <v>810</v>
      </c>
      <c r="B812" s="4" t="s">
        <v>1654</v>
      </c>
      <c r="C812" s="3" t="s">
        <v>1655</v>
      </c>
      <c r="D812" s="11">
        <v>6400</v>
      </c>
      <c r="E812" s="11">
        <v>12360</v>
      </c>
      <c r="F812" s="9">
        <f t="shared" si="72"/>
        <v>193.125</v>
      </c>
      <c r="G812" s="6" t="s">
        <v>20</v>
      </c>
      <c r="H812">
        <v>221</v>
      </c>
      <c r="I812" s="11">
        <f t="shared" si="77"/>
        <v>55.927601809954751</v>
      </c>
      <c r="J812" t="s">
        <v>21</v>
      </c>
      <c r="K812" t="s">
        <v>22</v>
      </c>
      <c r="L812" s="19">
        <f t="shared" si="73"/>
        <v>43067.25</v>
      </c>
      <c r="M812" s="16">
        <f>(((N812/60)/60)/24)+DATE(1970,1,1)</f>
        <v>43067.25</v>
      </c>
      <c r="N812">
        <v>1511848800</v>
      </c>
      <c r="O812" s="19">
        <f t="shared" si="74"/>
        <v>43077.25</v>
      </c>
      <c r="P812">
        <v>1512712800</v>
      </c>
      <c r="Q812" t="b">
        <v>0</v>
      </c>
      <c r="R812" t="b">
        <v>1</v>
      </c>
      <c r="S812" t="s">
        <v>33</v>
      </c>
      <c r="T812" t="str">
        <f t="shared" si="75"/>
        <v>theater</v>
      </c>
      <c r="U812" t="str">
        <f t="shared" si="76"/>
        <v>plays</v>
      </c>
    </row>
    <row r="813" spans="1:21" x14ac:dyDescent="0.35">
      <c r="A813">
        <v>811</v>
      </c>
      <c r="B813" s="4" t="s">
        <v>1656</v>
      </c>
      <c r="C813" s="3" t="s">
        <v>1657</v>
      </c>
      <c r="D813" s="11">
        <v>92500</v>
      </c>
      <c r="E813" s="11">
        <v>71320</v>
      </c>
      <c r="F813" s="9">
        <f t="shared" si="72"/>
        <v>77.102702702702715</v>
      </c>
      <c r="G813" s="6" t="s">
        <v>14</v>
      </c>
      <c r="H813">
        <v>679</v>
      </c>
      <c r="I813" s="11">
        <f t="shared" si="77"/>
        <v>105.03681885125184</v>
      </c>
      <c r="J813" t="s">
        <v>21</v>
      </c>
      <c r="K813" t="s">
        <v>22</v>
      </c>
      <c r="L813" s="19">
        <f t="shared" si="73"/>
        <v>42378.25</v>
      </c>
      <c r="M813" s="16">
        <f>(((N813/60)/60)/24)+DATE(1970,1,1)</f>
        <v>42378.25</v>
      </c>
      <c r="N813">
        <v>1452319200</v>
      </c>
      <c r="O813" s="19">
        <f t="shared" si="74"/>
        <v>42380.25</v>
      </c>
      <c r="P813">
        <v>1452492000</v>
      </c>
      <c r="Q813" t="b">
        <v>0</v>
      </c>
      <c r="R813" t="b">
        <v>1</v>
      </c>
      <c r="S813" t="s">
        <v>89</v>
      </c>
      <c r="T813" t="str">
        <f t="shared" si="75"/>
        <v>games</v>
      </c>
      <c r="U813" t="str">
        <f t="shared" si="76"/>
        <v>video games</v>
      </c>
    </row>
    <row r="814" spans="1:21" x14ac:dyDescent="0.35">
      <c r="A814">
        <v>812</v>
      </c>
      <c r="B814" s="4" t="s">
        <v>1658</v>
      </c>
      <c r="C814" s="3" t="s">
        <v>1659</v>
      </c>
      <c r="D814" s="11">
        <v>59700</v>
      </c>
      <c r="E814" s="11">
        <v>134640</v>
      </c>
      <c r="F814" s="9">
        <f t="shared" si="72"/>
        <v>225.52763819095478</v>
      </c>
      <c r="G814" s="6" t="s">
        <v>20</v>
      </c>
      <c r="H814">
        <v>2805</v>
      </c>
      <c r="I814" s="11">
        <f t="shared" si="77"/>
        <v>48</v>
      </c>
      <c r="J814" t="s">
        <v>15</v>
      </c>
      <c r="K814" t="s">
        <v>16</v>
      </c>
      <c r="L814" s="19">
        <f t="shared" si="73"/>
        <v>43206.208333333328</v>
      </c>
      <c r="M814" s="16">
        <f>(((N814/60)/60)/24)+DATE(1970,1,1)</f>
        <v>43206.208333333328</v>
      </c>
      <c r="N814">
        <v>1523854800</v>
      </c>
      <c r="O814" s="19">
        <f t="shared" si="74"/>
        <v>43211.208333333328</v>
      </c>
      <c r="P814">
        <v>1524286800</v>
      </c>
      <c r="Q814" t="b">
        <v>0</v>
      </c>
      <c r="R814" t="b">
        <v>0</v>
      </c>
      <c r="S814" t="s">
        <v>68</v>
      </c>
      <c r="T814" t="str">
        <f t="shared" si="75"/>
        <v>publishing</v>
      </c>
      <c r="U814" t="str">
        <f t="shared" si="76"/>
        <v>nonfiction</v>
      </c>
    </row>
    <row r="815" spans="1:21" x14ac:dyDescent="0.35">
      <c r="A815">
        <v>813</v>
      </c>
      <c r="B815" s="4" t="s">
        <v>1660</v>
      </c>
      <c r="C815" s="3" t="s">
        <v>1661</v>
      </c>
      <c r="D815" s="11">
        <v>3200</v>
      </c>
      <c r="E815" s="11">
        <v>7661</v>
      </c>
      <c r="F815" s="9">
        <f t="shared" si="72"/>
        <v>239.40625</v>
      </c>
      <c r="G815" s="6" t="s">
        <v>20</v>
      </c>
      <c r="H815">
        <v>68</v>
      </c>
      <c r="I815" s="11">
        <f t="shared" si="77"/>
        <v>112.66176470588235</v>
      </c>
      <c r="J815" t="s">
        <v>21</v>
      </c>
      <c r="K815" t="s">
        <v>22</v>
      </c>
      <c r="L815" s="19">
        <f t="shared" si="73"/>
        <v>41148.208333333336</v>
      </c>
      <c r="M815" s="16">
        <f>(((N815/60)/60)/24)+DATE(1970,1,1)</f>
        <v>41148.208333333336</v>
      </c>
      <c r="N815">
        <v>1346043600</v>
      </c>
      <c r="O815" s="19">
        <f t="shared" si="74"/>
        <v>41158.208333333336</v>
      </c>
      <c r="P815">
        <v>1346907600</v>
      </c>
      <c r="Q815" t="b">
        <v>0</v>
      </c>
      <c r="R815" t="b">
        <v>0</v>
      </c>
      <c r="S815" t="s">
        <v>89</v>
      </c>
      <c r="T815" t="str">
        <f t="shared" si="75"/>
        <v>games</v>
      </c>
      <c r="U815" t="str">
        <f t="shared" si="76"/>
        <v>video games</v>
      </c>
    </row>
    <row r="816" spans="1:21" x14ac:dyDescent="0.35">
      <c r="A816">
        <v>814</v>
      </c>
      <c r="B816" s="4" t="s">
        <v>1662</v>
      </c>
      <c r="C816" s="3" t="s">
        <v>1663</v>
      </c>
      <c r="D816" s="11">
        <v>3200</v>
      </c>
      <c r="E816" s="11">
        <v>2950</v>
      </c>
      <c r="F816" s="9">
        <f t="shared" si="72"/>
        <v>92.1875</v>
      </c>
      <c r="G816" s="6" t="s">
        <v>14</v>
      </c>
      <c r="H816">
        <v>36</v>
      </c>
      <c r="I816" s="11">
        <f t="shared" si="77"/>
        <v>81.944444444444443</v>
      </c>
      <c r="J816" t="s">
        <v>36</v>
      </c>
      <c r="K816" t="s">
        <v>37</v>
      </c>
      <c r="L816" s="19">
        <f t="shared" si="73"/>
        <v>42517.208333333328</v>
      </c>
      <c r="M816" s="16">
        <f>(((N816/60)/60)/24)+DATE(1970,1,1)</f>
        <v>42517.208333333328</v>
      </c>
      <c r="N816">
        <v>1464325200</v>
      </c>
      <c r="O816" s="19">
        <f t="shared" si="74"/>
        <v>42519.208333333328</v>
      </c>
      <c r="P816">
        <v>1464498000</v>
      </c>
      <c r="Q816" t="b">
        <v>0</v>
      </c>
      <c r="R816" t="b">
        <v>1</v>
      </c>
      <c r="S816" t="s">
        <v>23</v>
      </c>
      <c r="T816" t="str">
        <f t="shared" si="75"/>
        <v>music</v>
      </c>
      <c r="U816" t="str">
        <f t="shared" si="76"/>
        <v>rock</v>
      </c>
    </row>
    <row r="817" spans="1:21" ht="31" x14ac:dyDescent="0.35">
      <c r="A817">
        <v>815</v>
      </c>
      <c r="B817" s="4" t="s">
        <v>1664</v>
      </c>
      <c r="C817" s="3" t="s">
        <v>1665</v>
      </c>
      <c r="D817" s="11">
        <v>9000</v>
      </c>
      <c r="E817" s="11">
        <v>11721</v>
      </c>
      <c r="F817" s="9">
        <f t="shared" si="72"/>
        <v>130.23333333333335</v>
      </c>
      <c r="G817" s="6" t="s">
        <v>20</v>
      </c>
      <c r="H817">
        <v>183</v>
      </c>
      <c r="I817" s="11">
        <f t="shared" si="77"/>
        <v>64.049180327868854</v>
      </c>
      <c r="J817" t="s">
        <v>15</v>
      </c>
      <c r="K817" t="s">
        <v>16</v>
      </c>
      <c r="L817" s="19">
        <f t="shared" si="73"/>
        <v>43068.25</v>
      </c>
      <c r="M817" s="16">
        <f>(((N817/60)/60)/24)+DATE(1970,1,1)</f>
        <v>43068.25</v>
      </c>
      <c r="N817">
        <v>1511935200</v>
      </c>
      <c r="O817" s="19">
        <f t="shared" si="74"/>
        <v>43094.25</v>
      </c>
      <c r="P817">
        <v>1514181600</v>
      </c>
      <c r="Q817" t="b">
        <v>0</v>
      </c>
      <c r="R817" t="b">
        <v>0</v>
      </c>
      <c r="S817" t="s">
        <v>23</v>
      </c>
      <c r="T817" t="str">
        <f t="shared" si="75"/>
        <v>music</v>
      </c>
      <c r="U817" t="str">
        <f t="shared" si="76"/>
        <v>rock</v>
      </c>
    </row>
    <row r="818" spans="1:21" x14ac:dyDescent="0.35">
      <c r="A818">
        <v>816</v>
      </c>
      <c r="B818" s="4" t="s">
        <v>1666</v>
      </c>
      <c r="C818" s="3" t="s">
        <v>1667</v>
      </c>
      <c r="D818" s="11">
        <v>2300</v>
      </c>
      <c r="E818" s="11">
        <v>14150</v>
      </c>
      <c r="F818" s="9">
        <f t="shared" si="72"/>
        <v>615.21739130434787</v>
      </c>
      <c r="G818" s="6" t="s">
        <v>20</v>
      </c>
      <c r="H818">
        <v>133</v>
      </c>
      <c r="I818" s="11">
        <f t="shared" si="77"/>
        <v>106.39097744360902</v>
      </c>
      <c r="J818" t="s">
        <v>21</v>
      </c>
      <c r="K818" t="s">
        <v>22</v>
      </c>
      <c r="L818" s="19">
        <f t="shared" si="73"/>
        <v>41680.25</v>
      </c>
      <c r="M818" s="16">
        <f>(((N818/60)/60)/24)+DATE(1970,1,1)</f>
        <v>41680.25</v>
      </c>
      <c r="N818">
        <v>1392012000</v>
      </c>
      <c r="O818" s="19">
        <f t="shared" si="74"/>
        <v>41682.25</v>
      </c>
      <c r="P818">
        <v>1392184800</v>
      </c>
      <c r="Q818" t="b">
        <v>1</v>
      </c>
      <c r="R818" t="b">
        <v>1</v>
      </c>
      <c r="S818" t="s">
        <v>33</v>
      </c>
      <c r="T818" t="str">
        <f t="shared" si="75"/>
        <v>theater</v>
      </c>
      <c r="U818" t="str">
        <f t="shared" si="76"/>
        <v>plays</v>
      </c>
    </row>
    <row r="819" spans="1:21" x14ac:dyDescent="0.35">
      <c r="A819">
        <v>817</v>
      </c>
      <c r="B819" s="4" t="s">
        <v>1668</v>
      </c>
      <c r="C819" s="3" t="s">
        <v>1669</v>
      </c>
      <c r="D819" s="11">
        <v>51300</v>
      </c>
      <c r="E819" s="11">
        <v>189192</v>
      </c>
      <c r="F819" s="9">
        <f t="shared" si="72"/>
        <v>368.79532163742692</v>
      </c>
      <c r="G819" s="6" t="s">
        <v>20</v>
      </c>
      <c r="H819">
        <v>2489</v>
      </c>
      <c r="I819" s="11">
        <f t="shared" si="77"/>
        <v>76.011249497790274</v>
      </c>
      <c r="J819" t="s">
        <v>107</v>
      </c>
      <c r="K819" t="s">
        <v>108</v>
      </c>
      <c r="L819" s="19">
        <f t="shared" si="73"/>
        <v>43589.208333333328</v>
      </c>
      <c r="M819" s="16">
        <f>(((N819/60)/60)/24)+DATE(1970,1,1)</f>
        <v>43589.208333333328</v>
      </c>
      <c r="N819">
        <v>1556946000</v>
      </c>
      <c r="O819" s="19">
        <f t="shared" si="74"/>
        <v>43617.208333333328</v>
      </c>
      <c r="P819">
        <v>1559365200</v>
      </c>
      <c r="Q819" t="b">
        <v>0</v>
      </c>
      <c r="R819" t="b">
        <v>1</v>
      </c>
      <c r="S819" t="s">
        <v>68</v>
      </c>
      <c r="T819" t="str">
        <f t="shared" si="75"/>
        <v>publishing</v>
      </c>
      <c r="U819" t="str">
        <f t="shared" si="76"/>
        <v>nonfiction</v>
      </c>
    </row>
    <row r="820" spans="1:21" x14ac:dyDescent="0.35">
      <c r="A820">
        <v>818</v>
      </c>
      <c r="B820" s="4" t="s">
        <v>676</v>
      </c>
      <c r="C820" s="3" t="s">
        <v>1670</v>
      </c>
      <c r="D820" s="11">
        <v>700</v>
      </c>
      <c r="E820" s="11">
        <v>7664</v>
      </c>
      <c r="F820" s="9">
        <f t="shared" si="72"/>
        <v>1094.8571428571429</v>
      </c>
      <c r="G820" s="6" t="s">
        <v>20</v>
      </c>
      <c r="H820">
        <v>69</v>
      </c>
      <c r="I820" s="11">
        <f t="shared" si="77"/>
        <v>111.07246376811594</v>
      </c>
      <c r="J820" t="s">
        <v>21</v>
      </c>
      <c r="K820" t="s">
        <v>22</v>
      </c>
      <c r="L820" s="19">
        <f t="shared" si="73"/>
        <v>43486.25</v>
      </c>
      <c r="M820" s="16">
        <f>(((N820/60)/60)/24)+DATE(1970,1,1)</f>
        <v>43486.25</v>
      </c>
      <c r="N820">
        <v>1548050400</v>
      </c>
      <c r="O820" s="19">
        <f t="shared" si="74"/>
        <v>43499.25</v>
      </c>
      <c r="P820">
        <v>1549173600</v>
      </c>
      <c r="Q820" t="b">
        <v>0</v>
      </c>
      <c r="R820" t="b">
        <v>1</v>
      </c>
      <c r="S820" t="s">
        <v>33</v>
      </c>
      <c r="T820" t="str">
        <f t="shared" si="75"/>
        <v>theater</v>
      </c>
      <c r="U820" t="str">
        <f t="shared" si="76"/>
        <v>plays</v>
      </c>
    </row>
    <row r="821" spans="1:21" ht="31" x14ac:dyDescent="0.35">
      <c r="A821">
        <v>819</v>
      </c>
      <c r="B821" s="4" t="s">
        <v>1671</v>
      </c>
      <c r="C821" s="3" t="s">
        <v>1672</v>
      </c>
      <c r="D821" s="11">
        <v>8900</v>
      </c>
      <c r="E821" s="11">
        <v>4509</v>
      </c>
      <c r="F821" s="9">
        <f t="shared" si="72"/>
        <v>50.662921348314605</v>
      </c>
      <c r="G821" s="6" t="s">
        <v>14</v>
      </c>
      <c r="H821">
        <v>47</v>
      </c>
      <c r="I821" s="11">
        <f t="shared" si="77"/>
        <v>95.936170212765958</v>
      </c>
      <c r="J821" t="s">
        <v>21</v>
      </c>
      <c r="K821" t="s">
        <v>22</v>
      </c>
      <c r="L821" s="19">
        <f t="shared" si="73"/>
        <v>41237.25</v>
      </c>
      <c r="M821" s="16">
        <f>(((N821/60)/60)/24)+DATE(1970,1,1)</f>
        <v>41237.25</v>
      </c>
      <c r="N821">
        <v>1353736800</v>
      </c>
      <c r="O821" s="19">
        <f t="shared" si="74"/>
        <v>41252.25</v>
      </c>
      <c r="P821">
        <v>1355032800</v>
      </c>
      <c r="Q821" t="b">
        <v>1</v>
      </c>
      <c r="R821" t="b">
        <v>0</v>
      </c>
      <c r="S821" t="s">
        <v>89</v>
      </c>
      <c r="T821" t="str">
        <f t="shared" si="75"/>
        <v>games</v>
      </c>
      <c r="U821" t="str">
        <f t="shared" si="76"/>
        <v>video games</v>
      </c>
    </row>
    <row r="822" spans="1:21" x14ac:dyDescent="0.35">
      <c r="A822">
        <v>820</v>
      </c>
      <c r="B822" s="4" t="s">
        <v>1673</v>
      </c>
      <c r="C822" s="3" t="s">
        <v>1674</v>
      </c>
      <c r="D822" s="11">
        <v>1500</v>
      </c>
      <c r="E822" s="11">
        <v>12009</v>
      </c>
      <c r="F822" s="9">
        <f t="shared" si="72"/>
        <v>800.6</v>
      </c>
      <c r="G822" s="6" t="s">
        <v>20</v>
      </c>
      <c r="H822">
        <v>279</v>
      </c>
      <c r="I822" s="11">
        <f t="shared" si="77"/>
        <v>43.043010752688176</v>
      </c>
      <c r="J822" t="s">
        <v>40</v>
      </c>
      <c r="K822" t="s">
        <v>41</v>
      </c>
      <c r="L822" s="19">
        <f t="shared" si="73"/>
        <v>43310.208333333328</v>
      </c>
      <c r="M822" s="16">
        <f>(((N822/60)/60)/24)+DATE(1970,1,1)</f>
        <v>43310.208333333328</v>
      </c>
      <c r="N822">
        <v>1532840400</v>
      </c>
      <c r="O822" s="19">
        <f t="shared" si="74"/>
        <v>43323.208333333328</v>
      </c>
      <c r="P822">
        <v>1533963600</v>
      </c>
      <c r="Q822" t="b">
        <v>0</v>
      </c>
      <c r="R822" t="b">
        <v>1</v>
      </c>
      <c r="S822" t="s">
        <v>23</v>
      </c>
      <c r="T822" t="str">
        <f t="shared" si="75"/>
        <v>music</v>
      </c>
      <c r="U822" t="str">
        <f t="shared" si="76"/>
        <v>rock</v>
      </c>
    </row>
    <row r="823" spans="1:21" x14ac:dyDescent="0.35">
      <c r="A823">
        <v>821</v>
      </c>
      <c r="B823" s="4" t="s">
        <v>1675</v>
      </c>
      <c r="C823" s="3" t="s">
        <v>1676</v>
      </c>
      <c r="D823" s="11">
        <v>4900</v>
      </c>
      <c r="E823" s="11">
        <v>14273</v>
      </c>
      <c r="F823" s="9">
        <f t="shared" si="72"/>
        <v>291.28571428571428</v>
      </c>
      <c r="G823" s="6" t="s">
        <v>20</v>
      </c>
      <c r="H823">
        <v>210</v>
      </c>
      <c r="I823" s="11">
        <f t="shared" si="77"/>
        <v>67.966666666666669</v>
      </c>
      <c r="J823" t="s">
        <v>21</v>
      </c>
      <c r="K823" t="s">
        <v>22</v>
      </c>
      <c r="L823" s="19">
        <f t="shared" si="73"/>
        <v>42794.25</v>
      </c>
      <c r="M823" s="16">
        <f>(((N823/60)/60)/24)+DATE(1970,1,1)</f>
        <v>42794.25</v>
      </c>
      <c r="N823">
        <v>1488261600</v>
      </c>
      <c r="O823" s="19">
        <f t="shared" si="74"/>
        <v>42807.208333333328</v>
      </c>
      <c r="P823">
        <v>1489381200</v>
      </c>
      <c r="Q823" t="b">
        <v>0</v>
      </c>
      <c r="R823" t="b">
        <v>0</v>
      </c>
      <c r="S823" t="s">
        <v>42</v>
      </c>
      <c r="T823" t="str">
        <f t="shared" si="75"/>
        <v>film &amp; video</v>
      </c>
      <c r="U823" t="str">
        <f t="shared" si="76"/>
        <v>documentary</v>
      </c>
    </row>
    <row r="824" spans="1:21" x14ac:dyDescent="0.35">
      <c r="A824">
        <v>822</v>
      </c>
      <c r="B824" s="4" t="s">
        <v>1677</v>
      </c>
      <c r="C824" s="3" t="s">
        <v>1678</v>
      </c>
      <c r="D824" s="11">
        <v>54000</v>
      </c>
      <c r="E824" s="11">
        <v>188982</v>
      </c>
      <c r="F824" s="9">
        <f t="shared" si="72"/>
        <v>349.9666666666667</v>
      </c>
      <c r="G824" s="6" t="s">
        <v>20</v>
      </c>
      <c r="H824">
        <v>2100</v>
      </c>
      <c r="I824" s="11">
        <f t="shared" si="77"/>
        <v>89.991428571428571</v>
      </c>
      <c r="J824" t="s">
        <v>21</v>
      </c>
      <c r="K824" t="s">
        <v>22</v>
      </c>
      <c r="L824" s="19">
        <f t="shared" si="73"/>
        <v>41698.25</v>
      </c>
      <c r="M824" s="16">
        <f>(((N824/60)/60)/24)+DATE(1970,1,1)</f>
        <v>41698.25</v>
      </c>
      <c r="N824">
        <v>1393567200</v>
      </c>
      <c r="O824" s="19">
        <f t="shared" si="74"/>
        <v>41715.208333333336</v>
      </c>
      <c r="P824">
        <v>1395032400</v>
      </c>
      <c r="Q824" t="b">
        <v>0</v>
      </c>
      <c r="R824" t="b">
        <v>0</v>
      </c>
      <c r="S824" t="s">
        <v>23</v>
      </c>
      <c r="T824" t="str">
        <f t="shared" si="75"/>
        <v>music</v>
      </c>
      <c r="U824" t="str">
        <f t="shared" si="76"/>
        <v>rock</v>
      </c>
    </row>
    <row r="825" spans="1:21" x14ac:dyDescent="0.35">
      <c r="A825">
        <v>823</v>
      </c>
      <c r="B825" s="4" t="s">
        <v>1679</v>
      </c>
      <c r="C825" s="3" t="s">
        <v>1680</v>
      </c>
      <c r="D825" s="11">
        <v>4100</v>
      </c>
      <c r="E825" s="11">
        <v>14640</v>
      </c>
      <c r="F825" s="9">
        <f t="shared" si="72"/>
        <v>357.07317073170731</v>
      </c>
      <c r="G825" s="6" t="s">
        <v>20</v>
      </c>
      <c r="H825">
        <v>252</v>
      </c>
      <c r="I825" s="11">
        <f t="shared" si="77"/>
        <v>58.095238095238095</v>
      </c>
      <c r="J825" t="s">
        <v>21</v>
      </c>
      <c r="K825" t="s">
        <v>22</v>
      </c>
      <c r="L825" s="19">
        <f t="shared" si="73"/>
        <v>41892.208333333336</v>
      </c>
      <c r="M825" s="16">
        <f>(((N825/60)/60)/24)+DATE(1970,1,1)</f>
        <v>41892.208333333336</v>
      </c>
      <c r="N825">
        <v>1410325200</v>
      </c>
      <c r="O825" s="19">
        <f t="shared" si="74"/>
        <v>41917.208333333336</v>
      </c>
      <c r="P825">
        <v>1412485200</v>
      </c>
      <c r="Q825" t="b">
        <v>1</v>
      </c>
      <c r="R825" t="b">
        <v>1</v>
      </c>
      <c r="S825" t="s">
        <v>23</v>
      </c>
      <c r="T825" t="str">
        <f t="shared" si="75"/>
        <v>music</v>
      </c>
      <c r="U825" t="str">
        <f t="shared" si="76"/>
        <v>rock</v>
      </c>
    </row>
    <row r="826" spans="1:21" x14ac:dyDescent="0.35">
      <c r="A826">
        <v>824</v>
      </c>
      <c r="B826" s="4" t="s">
        <v>1681</v>
      </c>
      <c r="C826" s="3" t="s">
        <v>1682</v>
      </c>
      <c r="D826" s="11">
        <v>85000</v>
      </c>
      <c r="E826" s="11">
        <v>107516</v>
      </c>
      <c r="F826" s="9">
        <f t="shared" si="72"/>
        <v>126.48941176470588</v>
      </c>
      <c r="G826" s="6" t="s">
        <v>20</v>
      </c>
      <c r="H826">
        <v>1280</v>
      </c>
      <c r="I826" s="11">
        <f t="shared" si="77"/>
        <v>83.996875000000003</v>
      </c>
      <c r="J826" t="s">
        <v>21</v>
      </c>
      <c r="K826" t="s">
        <v>22</v>
      </c>
      <c r="L826" s="19">
        <f t="shared" si="73"/>
        <v>40348.208333333336</v>
      </c>
      <c r="M826" s="16">
        <f>(((N826/60)/60)/24)+DATE(1970,1,1)</f>
        <v>40348.208333333336</v>
      </c>
      <c r="N826">
        <v>1276923600</v>
      </c>
      <c r="O826" s="19">
        <f t="shared" si="74"/>
        <v>40380.208333333336</v>
      </c>
      <c r="P826">
        <v>1279688400</v>
      </c>
      <c r="Q826" t="b">
        <v>0</v>
      </c>
      <c r="R826" t="b">
        <v>1</v>
      </c>
      <c r="S826" t="s">
        <v>68</v>
      </c>
      <c r="T826" t="str">
        <f t="shared" si="75"/>
        <v>publishing</v>
      </c>
      <c r="U826" t="str">
        <f t="shared" si="76"/>
        <v>nonfiction</v>
      </c>
    </row>
    <row r="827" spans="1:21" x14ac:dyDescent="0.35">
      <c r="A827">
        <v>825</v>
      </c>
      <c r="B827" s="4" t="s">
        <v>1683</v>
      </c>
      <c r="C827" s="3" t="s">
        <v>1684</v>
      </c>
      <c r="D827" s="11">
        <v>3600</v>
      </c>
      <c r="E827" s="11">
        <v>13950</v>
      </c>
      <c r="F827" s="9">
        <f t="shared" si="72"/>
        <v>387.5</v>
      </c>
      <c r="G827" s="6" t="s">
        <v>20</v>
      </c>
      <c r="H827">
        <v>157</v>
      </c>
      <c r="I827" s="11">
        <f t="shared" si="77"/>
        <v>88.853503184713375</v>
      </c>
      <c r="J827" t="s">
        <v>40</v>
      </c>
      <c r="K827" t="s">
        <v>41</v>
      </c>
      <c r="L827" s="19">
        <f t="shared" si="73"/>
        <v>42941.208333333328</v>
      </c>
      <c r="M827" s="16">
        <f>(((N827/60)/60)/24)+DATE(1970,1,1)</f>
        <v>42941.208333333328</v>
      </c>
      <c r="N827">
        <v>1500958800</v>
      </c>
      <c r="O827" s="19">
        <f t="shared" si="74"/>
        <v>42953.208333333328</v>
      </c>
      <c r="P827">
        <v>1501995600</v>
      </c>
      <c r="Q827" t="b">
        <v>0</v>
      </c>
      <c r="R827" t="b">
        <v>0</v>
      </c>
      <c r="S827" t="s">
        <v>100</v>
      </c>
      <c r="T827" t="str">
        <f t="shared" si="75"/>
        <v>film &amp; video</v>
      </c>
      <c r="U827" t="str">
        <f t="shared" si="76"/>
        <v>shorts</v>
      </c>
    </row>
    <row r="828" spans="1:21" ht="31" x14ac:dyDescent="0.35">
      <c r="A828">
        <v>826</v>
      </c>
      <c r="B828" s="4" t="s">
        <v>1685</v>
      </c>
      <c r="C828" s="3" t="s">
        <v>1686</v>
      </c>
      <c r="D828" s="11">
        <v>2800</v>
      </c>
      <c r="E828" s="11">
        <v>12797</v>
      </c>
      <c r="F828" s="9">
        <f t="shared" si="72"/>
        <v>457.03571428571428</v>
      </c>
      <c r="G828" s="6" t="s">
        <v>20</v>
      </c>
      <c r="H828">
        <v>194</v>
      </c>
      <c r="I828" s="11">
        <f t="shared" si="77"/>
        <v>65.963917525773198</v>
      </c>
      <c r="J828" t="s">
        <v>21</v>
      </c>
      <c r="K828" t="s">
        <v>22</v>
      </c>
      <c r="L828" s="19">
        <f t="shared" si="73"/>
        <v>40525.25</v>
      </c>
      <c r="M828" s="16">
        <f>(((N828/60)/60)/24)+DATE(1970,1,1)</f>
        <v>40525.25</v>
      </c>
      <c r="N828">
        <v>1292220000</v>
      </c>
      <c r="O828" s="19">
        <f t="shared" si="74"/>
        <v>40553.25</v>
      </c>
      <c r="P828">
        <v>1294639200</v>
      </c>
      <c r="Q828" t="b">
        <v>0</v>
      </c>
      <c r="R828" t="b">
        <v>1</v>
      </c>
      <c r="S828" t="s">
        <v>33</v>
      </c>
      <c r="T828" t="str">
        <f t="shared" si="75"/>
        <v>theater</v>
      </c>
      <c r="U828" t="str">
        <f t="shared" si="76"/>
        <v>plays</v>
      </c>
    </row>
    <row r="829" spans="1:21" ht="31" x14ac:dyDescent="0.35">
      <c r="A829">
        <v>827</v>
      </c>
      <c r="B829" s="4" t="s">
        <v>1687</v>
      </c>
      <c r="C829" s="3" t="s">
        <v>1688</v>
      </c>
      <c r="D829" s="11">
        <v>2300</v>
      </c>
      <c r="E829" s="11">
        <v>6134</v>
      </c>
      <c r="F829" s="9">
        <f t="shared" si="72"/>
        <v>266.69565217391306</v>
      </c>
      <c r="G829" s="6" t="s">
        <v>20</v>
      </c>
      <c r="H829">
        <v>82</v>
      </c>
      <c r="I829" s="11">
        <f t="shared" si="77"/>
        <v>74.804878048780495</v>
      </c>
      <c r="J829" t="s">
        <v>26</v>
      </c>
      <c r="K829" t="s">
        <v>27</v>
      </c>
      <c r="L829" s="19">
        <f t="shared" si="73"/>
        <v>40666.208333333336</v>
      </c>
      <c r="M829" s="16">
        <f>(((N829/60)/60)/24)+DATE(1970,1,1)</f>
        <v>40666.208333333336</v>
      </c>
      <c r="N829">
        <v>1304398800</v>
      </c>
      <c r="O829" s="19">
        <f t="shared" si="74"/>
        <v>40678.208333333336</v>
      </c>
      <c r="P829">
        <v>1305435600</v>
      </c>
      <c r="Q829" t="b">
        <v>0</v>
      </c>
      <c r="R829" t="b">
        <v>1</v>
      </c>
      <c r="S829" t="s">
        <v>53</v>
      </c>
      <c r="T829" t="str">
        <f t="shared" si="75"/>
        <v>film &amp; video</v>
      </c>
      <c r="U829" t="str">
        <f t="shared" si="76"/>
        <v>drama</v>
      </c>
    </row>
    <row r="830" spans="1:21" ht="31" x14ac:dyDescent="0.35">
      <c r="A830">
        <v>828</v>
      </c>
      <c r="B830" s="4" t="s">
        <v>1689</v>
      </c>
      <c r="C830" s="3" t="s">
        <v>1690</v>
      </c>
      <c r="D830" s="11">
        <v>7100</v>
      </c>
      <c r="E830" s="11">
        <v>4899</v>
      </c>
      <c r="F830" s="9">
        <f t="shared" si="72"/>
        <v>69</v>
      </c>
      <c r="G830" s="6" t="s">
        <v>14</v>
      </c>
      <c r="H830">
        <v>70</v>
      </c>
      <c r="I830" s="11">
        <f t="shared" si="77"/>
        <v>69.98571428571428</v>
      </c>
      <c r="J830" t="s">
        <v>21</v>
      </c>
      <c r="K830" t="s">
        <v>22</v>
      </c>
      <c r="L830" s="19">
        <f t="shared" si="73"/>
        <v>43340.208333333328</v>
      </c>
      <c r="M830" s="16">
        <f>(((N830/60)/60)/24)+DATE(1970,1,1)</f>
        <v>43340.208333333328</v>
      </c>
      <c r="N830">
        <v>1535432400</v>
      </c>
      <c r="O830" s="19">
        <f t="shared" si="74"/>
        <v>43365.208333333328</v>
      </c>
      <c r="P830">
        <v>1537592400</v>
      </c>
      <c r="Q830" t="b">
        <v>0</v>
      </c>
      <c r="R830" t="b">
        <v>0</v>
      </c>
      <c r="S830" t="s">
        <v>33</v>
      </c>
      <c r="T830" t="str">
        <f t="shared" si="75"/>
        <v>theater</v>
      </c>
      <c r="U830" t="str">
        <f t="shared" si="76"/>
        <v>plays</v>
      </c>
    </row>
    <row r="831" spans="1:21" x14ac:dyDescent="0.35">
      <c r="A831">
        <v>829</v>
      </c>
      <c r="B831" s="4" t="s">
        <v>1691</v>
      </c>
      <c r="C831" s="3" t="s">
        <v>1692</v>
      </c>
      <c r="D831" s="11">
        <v>9600</v>
      </c>
      <c r="E831" s="11">
        <v>4929</v>
      </c>
      <c r="F831" s="9">
        <f t="shared" si="72"/>
        <v>51.34375</v>
      </c>
      <c r="G831" s="6" t="s">
        <v>14</v>
      </c>
      <c r="H831">
        <v>154</v>
      </c>
      <c r="I831" s="11">
        <f t="shared" si="77"/>
        <v>32.006493506493506</v>
      </c>
      <c r="J831" t="s">
        <v>21</v>
      </c>
      <c r="K831" t="s">
        <v>22</v>
      </c>
      <c r="L831" s="19">
        <f t="shared" si="73"/>
        <v>42164.208333333328</v>
      </c>
      <c r="M831" s="16">
        <f>(((N831/60)/60)/24)+DATE(1970,1,1)</f>
        <v>42164.208333333328</v>
      </c>
      <c r="N831">
        <v>1433826000</v>
      </c>
      <c r="O831" s="19">
        <f t="shared" si="74"/>
        <v>42179.208333333328</v>
      </c>
      <c r="P831">
        <v>1435122000</v>
      </c>
      <c r="Q831" t="b">
        <v>0</v>
      </c>
      <c r="R831" t="b">
        <v>0</v>
      </c>
      <c r="S831" t="s">
        <v>33</v>
      </c>
      <c r="T831" t="str">
        <f t="shared" si="75"/>
        <v>theater</v>
      </c>
      <c r="U831" t="str">
        <f t="shared" si="76"/>
        <v>plays</v>
      </c>
    </row>
    <row r="832" spans="1:21" ht="31" x14ac:dyDescent="0.35">
      <c r="A832">
        <v>830</v>
      </c>
      <c r="B832" s="4" t="s">
        <v>1693</v>
      </c>
      <c r="C832" s="3" t="s">
        <v>1694</v>
      </c>
      <c r="D832" s="11">
        <v>121600</v>
      </c>
      <c r="E832" s="11">
        <v>1424</v>
      </c>
      <c r="F832" s="9">
        <f t="shared" si="72"/>
        <v>1.1710526315789473</v>
      </c>
      <c r="G832" s="6" t="s">
        <v>14</v>
      </c>
      <c r="H832">
        <v>22</v>
      </c>
      <c r="I832" s="11">
        <f t="shared" si="77"/>
        <v>64.727272727272734</v>
      </c>
      <c r="J832" t="s">
        <v>21</v>
      </c>
      <c r="K832" t="s">
        <v>22</v>
      </c>
      <c r="L832" s="19">
        <f t="shared" si="73"/>
        <v>43103.25</v>
      </c>
      <c r="M832" s="16">
        <f>(((N832/60)/60)/24)+DATE(1970,1,1)</f>
        <v>43103.25</v>
      </c>
      <c r="N832">
        <v>1514959200</v>
      </c>
      <c r="O832" s="19">
        <f t="shared" si="74"/>
        <v>43162.25</v>
      </c>
      <c r="P832">
        <v>1520056800</v>
      </c>
      <c r="Q832" t="b">
        <v>0</v>
      </c>
      <c r="R832" t="b">
        <v>0</v>
      </c>
      <c r="S832" t="s">
        <v>33</v>
      </c>
      <c r="T832" t="str">
        <f t="shared" si="75"/>
        <v>theater</v>
      </c>
      <c r="U832" t="str">
        <f t="shared" si="76"/>
        <v>plays</v>
      </c>
    </row>
    <row r="833" spans="1:21" ht="31" x14ac:dyDescent="0.35">
      <c r="A833">
        <v>831</v>
      </c>
      <c r="B833" s="4" t="s">
        <v>1695</v>
      </c>
      <c r="C833" s="3" t="s">
        <v>1696</v>
      </c>
      <c r="D833" s="11">
        <v>97100</v>
      </c>
      <c r="E833" s="11">
        <v>105817</v>
      </c>
      <c r="F833" s="9">
        <f t="shared" si="72"/>
        <v>108.97734294541709</v>
      </c>
      <c r="G833" s="6" t="s">
        <v>20</v>
      </c>
      <c r="H833">
        <v>4233</v>
      </c>
      <c r="I833" s="11">
        <f t="shared" si="77"/>
        <v>24.998110087408456</v>
      </c>
      <c r="J833" t="s">
        <v>21</v>
      </c>
      <c r="K833" t="s">
        <v>22</v>
      </c>
      <c r="L833" s="19">
        <f t="shared" si="73"/>
        <v>40994.208333333336</v>
      </c>
      <c r="M833" s="16">
        <f>(((N833/60)/60)/24)+DATE(1970,1,1)</f>
        <v>40994.208333333336</v>
      </c>
      <c r="N833">
        <v>1332738000</v>
      </c>
      <c r="O833" s="19">
        <f t="shared" si="74"/>
        <v>41028.208333333336</v>
      </c>
      <c r="P833">
        <v>1335675600</v>
      </c>
      <c r="Q833" t="b">
        <v>0</v>
      </c>
      <c r="R833" t="b">
        <v>0</v>
      </c>
      <c r="S833" t="s">
        <v>122</v>
      </c>
      <c r="T833" t="str">
        <f t="shared" si="75"/>
        <v>photography</v>
      </c>
      <c r="U833" t="str">
        <f t="shared" si="76"/>
        <v>photography books</v>
      </c>
    </row>
    <row r="834" spans="1:21" x14ac:dyDescent="0.35">
      <c r="A834">
        <v>832</v>
      </c>
      <c r="B834" s="4" t="s">
        <v>1697</v>
      </c>
      <c r="C834" s="3" t="s">
        <v>1698</v>
      </c>
      <c r="D834" s="11">
        <v>43200</v>
      </c>
      <c r="E834" s="11">
        <v>136156</v>
      </c>
      <c r="F834" s="9">
        <f t="shared" si="72"/>
        <v>315.17592592592592</v>
      </c>
      <c r="G834" s="6" t="s">
        <v>20</v>
      </c>
      <c r="H834">
        <v>1297</v>
      </c>
      <c r="I834" s="11">
        <f t="shared" si="77"/>
        <v>104.97764070932922</v>
      </c>
      <c r="J834" t="s">
        <v>36</v>
      </c>
      <c r="K834" t="s">
        <v>37</v>
      </c>
      <c r="L834" s="19">
        <f t="shared" si="73"/>
        <v>42299.208333333328</v>
      </c>
      <c r="M834" s="16">
        <f>(((N834/60)/60)/24)+DATE(1970,1,1)</f>
        <v>42299.208333333328</v>
      </c>
      <c r="N834">
        <v>1445490000</v>
      </c>
      <c r="O834" s="19">
        <f t="shared" si="74"/>
        <v>42333.25</v>
      </c>
      <c r="P834">
        <v>1448431200</v>
      </c>
      <c r="Q834" t="b">
        <v>1</v>
      </c>
      <c r="R834" t="b">
        <v>0</v>
      </c>
      <c r="S834" t="s">
        <v>206</v>
      </c>
      <c r="T834" t="str">
        <f t="shared" si="75"/>
        <v>publishing</v>
      </c>
      <c r="U834" t="str">
        <f t="shared" si="76"/>
        <v>translations</v>
      </c>
    </row>
    <row r="835" spans="1:21" x14ac:dyDescent="0.35">
      <c r="A835">
        <v>833</v>
      </c>
      <c r="B835" s="4" t="s">
        <v>1699</v>
      </c>
      <c r="C835" s="3" t="s">
        <v>1700</v>
      </c>
      <c r="D835" s="11">
        <v>6800</v>
      </c>
      <c r="E835" s="11">
        <v>10723</v>
      </c>
      <c r="F835" s="9">
        <f t="shared" ref="F835:F898" si="78">E835/D835*100</f>
        <v>157.69117647058823</v>
      </c>
      <c r="G835" s="6" t="s">
        <v>20</v>
      </c>
      <c r="H835">
        <v>165</v>
      </c>
      <c r="I835" s="11">
        <f t="shared" si="77"/>
        <v>64.987878787878785</v>
      </c>
      <c r="J835" t="s">
        <v>36</v>
      </c>
      <c r="K835" t="s">
        <v>37</v>
      </c>
      <c r="L835" s="19">
        <f t="shared" ref="L835:L898" si="79">(((N835/60)/60)/24)+DATE(1970,1,1)</f>
        <v>40588.25</v>
      </c>
      <c r="M835" s="16">
        <f>(((N835/60)/60)/24)+DATE(1970,1,1)</f>
        <v>40588.25</v>
      </c>
      <c r="N835">
        <v>1297663200</v>
      </c>
      <c r="O835" s="19">
        <f t="shared" ref="O835:O898" si="80">(((P835/60)/60)/24)+DATE(1970,1,1)</f>
        <v>40599.25</v>
      </c>
      <c r="P835">
        <v>1298613600</v>
      </c>
      <c r="Q835" t="b">
        <v>0</v>
      </c>
      <c r="R835" t="b">
        <v>0</v>
      </c>
      <c r="S835" t="s">
        <v>206</v>
      </c>
      <c r="T835" t="str">
        <f t="shared" ref="T835:T898" si="81">LEFT(S835,FIND("~",SUBSTITUTE(S835,"/","~",LEN(S835)-LEN(SUBSTITUTE(S835,"/",""))))-1)</f>
        <v>publishing</v>
      </c>
      <c r="U835" t="str">
        <f t="shared" ref="U835:U898" si="82">RIGHT(S835,LEN(S835)-FIND("/",S835))</f>
        <v>translations</v>
      </c>
    </row>
    <row r="836" spans="1:21" x14ac:dyDescent="0.35">
      <c r="A836">
        <v>834</v>
      </c>
      <c r="B836" s="4" t="s">
        <v>1701</v>
      </c>
      <c r="C836" s="3" t="s">
        <v>1702</v>
      </c>
      <c r="D836" s="11">
        <v>7300</v>
      </c>
      <c r="E836" s="11">
        <v>11228</v>
      </c>
      <c r="F836" s="9">
        <f t="shared" si="78"/>
        <v>153.8082191780822</v>
      </c>
      <c r="G836" s="6" t="s">
        <v>20</v>
      </c>
      <c r="H836">
        <v>119</v>
      </c>
      <c r="I836" s="11">
        <f t="shared" ref="I836:I899" si="83">E836/H836</f>
        <v>94.352941176470594</v>
      </c>
      <c r="J836" t="s">
        <v>21</v>
      </c>
      <c r="K836" t="s">
        <v>22</v>
      </c>
      <c r="L836" s="19">
        <f t="shared" si="79"/>
        <v>41448.208333333336</v>
      </c>
      <c r="M836" s="16">
        <f>(((N836/60)/60)/24)+DATE(1970,1,1)</f>
        <v>41448.208333333336</v>
      </c>
      <c r="N836">
        <v>1371963600</v>
      </c>
      <c r="O836" s="19">
        <f t="shared" si="80"/>
        <v>41454.208333333336</v>
      </c>
      <c r="P836">
        <v>1372482000</v>
      </c>
      <c r="Q836" t="b">
        <v>0</v>
      </c>
      <c r="R836" t="b">
        <v>0</v>
      </c>
      <c r="S836" t="s">
        <v>33</v>
      </c>
      <c r="T836" t="str">
        <f t="shared" si="81"/>
        <v>theater</v>
      </c>
      <c r="U836" t="str">
        <f t="shared" si="82"/>
        <v>plays</v>
      </c>
    </row>
    <row r="837" spans="1:21" x14ac:dyDescent="0.35">
      <c r="A837">
        <v>835</v>
      </c>
      <c r="B837" s="4" t="s">
        <v>1703</v>
      </c>
      <c r="C837" s="3" t="s">
        <v>1704</v>
      </c>
      <c r="D837" s="11">
        <v>86200</v>
      </c>
      <c r="E837" s="11">
        <v>77355</v>
      </c>
      <c r="F837" s="9">
        <f t="shared" si="78"/>
        <v>89.738979118329468</v>
      </c>
      <c r="G837" s="6" t="s">
        <v>14</v>
      </c>
      <c r="H837">
        <v>1758</v>
      </c>
      <c r="I837" s="11">
        <f t="shared" si="83"/>
        <v>44.001706484641637</v>
      </c>
      <c r="J837" t="s">
        <v>21</v>
      </c>
      <c r="K837" t="s">
        <v>22</v>
      </c>
      <c r="L837" s="19">
        <f t="shared" si="79"/>
        <v>42063.25</v>
      </c>
      <c r="M837" s="16">
        <f>(((N837/60)/60)/24)+DATE(1970,1,1)</f>
        <v>42063.25</v>
      </c>
      <c r="N837">
        <v>1425103200</v>
      </c>
      <c r="O837" s="19">
        <f t="shared" si="80"/>
        <v>42069.25</v>
      </c>
      <c r="P837">
        <v>1425621600</v>
      </c>
      <c r="Q837" t="b">
        <v>0</v>
      </c>
      <c r="R837" t="b">
        <v>0</v>
      </c>
      <c r="S837" t="s">
        <v>28</v>
      </c>
      <c r="T837" t="str">
        <f t="shared" si="81"/>
        <v>technology</v>
      </c>
      <c r="U837" t="str">
        <f t="shared" si="82"/>
        <v>web</v>
      </c>
    </row>
    <row r="838" spans="1:21" x14ac:dyDescent="0.35">
      <c r="A838">
        <v>836</v>
      </c>
      <c r="B838" s="4" t="s">
        <v>1705</v>
      </c>
      <c r="C838" s="3" t="s">
        <v>1706</v>
      </c>
      <c r="D838" s="11">
        <v>8100</v>
      </c>
      <c r="E838" s="11">
        <v>6086</v>
      </c>
      <c r="F838" s="9">
        <f t="shared" si="78"/>
        <v>75.135802469135797</v>
      </c>
      <c r="G838" s="6" t="s">
        <v>14</v>
      </c>
      <c r="H838">
        <v>94</v>
      </c>
      <c r="I838" s="11">
        <f t="shared" si="83"/>
        <v>64.744680851063833</v>
      </c>
      <c r="J838" t="s">
        <v>21</v>
      </c>
      <c r="K838" t="s">
        <v>22</v>
      </c>
      <c r="L838" s="19">
        <f t="shared" si="79"/>
        <v>40214.25</v>
      </c>
      <c r="M838" s="16">
        <f>(((N838/60)/60)/24)+DATE(1970,1,1)</f>
        <v>40214.25</v>
      </c>
      <c r="N838">
        <v>1265349600</v>
      </c>
      <c r="O838" s="19">
        <f t="shared" si="80"/>
        <v>40225.25</v>
      </c>
      <c r="P838">
        <v>1266300000</v>
      </c>
      <c r="Q838" t="b">
        <v>0</v>
      </c>
      <c r="R838" t="b">
        <v>0</v>
      </c>
      <c r="S838" t="s">
        <v>60</v>
      </c>
      <c r="T838" t="str">
        <f t="shared" si="81"/>
        <v>music</v>
      </c>
      <c r="U838" t="str">
        <f t="shared" si="82"/>
        <v>indie rock</v>
      </c>
    </row>
    <row r="839" spans="1:21" x14ac:dyDescent="0.35">
      <c r="A839">
        <v>837</v>
      </c>
      <c r="B839" s="4" t="s">
        <v>1707</v>
      </c>
      <c r="C839" s="3" t="s">
        <v>1708</v>
      </c>
      <c r="D839" s="11">
        <v>17700</v>
      </c>
      <c r="E839" s="11">
        <v>150960</v>
      </c>
      <c r="F839" s="9">
        <f t="shared" si="78"/>
        <v>852.88135593220341</v>
      </c>
      <c r="G839" s="6" t="s">
        <v>20</v>
      </c>
      <c r="H839">
        <v>1797</v>
      </c>
      <c r="I839" s="11">
        <f t="shared" si="83"/>
        <v>84.00667779632721</v>
      </c>
      <c r="J839" t="s">
        <v>21</v>
      </c>
      <c r="K839" t="s">
        <v>22</v>
      </c>
      <c r="L839" s="19">
        <f t="shared" si="79"/>
        <v>40629.208333333336</v>
      </c>
      <c r="M839" s="16">
        <f>(((N839/60)/60)/24)+DATE(1970,1,1)</f>
        <v>40629.208333333336</v>
      </c>
      <c r="N839">
        <v>1301202000</v>
      </c>
      <c r="O839" s="19">
        <f t="shared" si="80"/>
        <v>40683.208333333336</v>
      </c>
      <c r="P839">
        <v>1305867600</v>
      </c>
      <c r="Q839" t="b">
        <v>0</v>
      </c>
      <c r="R839" t="b">
        <v>0</v>
      </c>
      <c r="S839" t="s">
        <v>159</v>
      </c>
      <c r="T839" t="str">
        <f t="shared" si="81"/>
        <v>music</v>
      </c>
      <c r="U839" t="str">
        <f t="shared" si="82"/>
        <v>jazz</v>
      </c>
    </row>
    <row r="840" spans="1:21" x14ac:dyDescent="0.35">
      <c r="A840">
        <v>838</v>
      </c>
      <c r="B840" s="4" t="s">
        <v>1709</v>
      </c>
      <c r="C840" s="3" t="s">
        <v>1710</v>
      </c>
      <c r="D840" s="11">
        <v>6400</v>
      </c>
      <c r="E840" s="11">
        <v>8890</v>
      </c>
      <c r="F840" s="9">
        <f t="shared" si="78"/>
        <v>138.90625</v>
      </c>
      <c r="G840" s="6" t="s">
        <v>20</v>
      </c>
      <c r="H840">
        <v>261</v>
      </c>
      <c r="I840" s="11">
        <f t="shared" si="83"/>
        <v>34.061302681992338</v>
      </c>
      <c r="J840" t="s">
        <v>21</v>
      </c>
      <c r="K840" t="s">
        <v>22</v>
      </c>
      <c r="L840" s="19">
        <f t="shared" si="79"/>
        <v>43370.208333333328</v>
      </c>
      <c r="M840" s="16">
        <f>(((N840/60)/60)/24)+DATE(1970,1,1)</f>
        <v>43370.208333333328</v>
      </c>
      <c r="N840">
        <v>1538024400</v>
      </c>
      <c r="O840" s="19">
        <f t="shared" si="80"/>
        <v>43379.208333333328</v>
      </c>
      <c r="P840">
        <v>1538802000</v>
      </c>
      <c r="Q840" t="b">
        <v>0</v>
      </c>
      <c r="R840" t="b">
        <v>0</v>
      </c>
      <c r="S840" t="s">
        <v>33</v>
      </c>
      <c r="T840" t="str">
        <f t="shared" si="81"/>
        <v>theater</v>
      </c>
      <c r="U840" t="str">
        <f t="shared" si="82"/>
        <v>plays</v>
      </c>
    </row>
    <row r="841" spans="1:21" x14ac:dyDescent="0.35">
      <c r="A841">
        <v>839</v>
      </c>
      <c r="B841" s="4" t="s">
        <v>1711</v>
      </c>
      <c r="C841" s="3" t="s">
        <v>1712</v>
      </c>
      <c r="D841" s="11">
        <v>7700</v>
      </c>
      <c r="E841" s="11">
        <v>14644</v>
      </c>
      <c r="F841" s="9">
        <f t="shared" si="78"/>
        <v>190.18181818181819</v>
      </c>
      <c r="G841" s="6" t="s">
        <v>20</v>
      </c>
      <c r="H841">
        <v>157</v>
      </c>
      <c r="I841" s="11">
        <f t="shared" si="83"/>
        <v>93.273885350318466</v>
      </c>
      <c r="J841" t="s">
        <v>21</v>
      </c>
      <c r="K841" t="s">
        <v>22</v>
      </c>
      <c r="L841" s="19">
        <f t="shared" si="79"/>
        <v>41715.208333333336</v>
      </c>
      <c r="M841" s="16">
        <f>(((N841/60)/60)/24)+DATE(1970,1,1)</f>
        <v>41715.208333333336</v>
      </c>
      <c r="N841">
        <v>1395032400</v>
      </c>
      <c r="O841" s="19">
        <f t="shared" si="80"/>
        <v>41760.208333333336</v>
      </c>
      <c r="P841">
        <v>1398920400</v>
      </c>
      <c r="Q841" t="b">
        <v>0</v>
      </c>
      <c r="R841" t="b">
        <v>1</v>
      </c>
      <c r="S841" t="s">
        <v>42</v>
      </c>
      <c r="T841" t="str">
        <f t="shared" si="81"/>
        <v>film &amp; video</v>
      </c>
      <c r="U841" t="str">
        <f t="shared" si="82"/>
        <v>documentary</v>
      </c>
    </row>
    <row r="842" spans="1:21" x14ac:dyDescent="0.35">
      <c r="A842">
        <v>840</v>
      </c>
      <c r="B842" s="4" t="s">
        <v>1713</v>
      </c>
      <c r="C842" s="3" t="s">
        <v>1714</v>
      </c>
      <c r="D842" s="11">
        <v>116300</v>
      </c>
      <c r="E842" s="11">
        <v>116583</v>
      </c>
      <c r="F842" s="9">
        <f t="shared" si="78"/>
        <v>100.24333619948409</v>
      </c>
      <c r="G842" s="6" t="s">
        <v>20</v>
      </c>
      <c r="H842">
        <v>3533</v>
      </c>
      <c r="I842" s="11">
        <f t="shared" si="83"/>
        <v>32.998301726577978</v>
      </c>
      <c r="J842" t="s">
        <v>21</v>
      </c>
      <c r="K842" t="s">
        <v>22</v>
      </c>
      <c r="L842" s="19">
        <f t="shared" si="79"/>
        <v>41836.208333333336</v>
      </c>
      <c r="M842" s="16">
        <f>(((N842/60)/60)/24)+DATE(1970,1,1)</f>
        <v>41836.208333333336</v>
      </c>
      <c r="N842">
        <v>1405486800</v>
      </c>
      <c r="O842" s="19">
        <f t="shared" si="80"/>
        <v>41838.208333333336</v>
      </c>
      <c r="P842">
        <v>1405659600</v>
      </c>
      <c r="Q842" t="b">
        <v>0</v>
      </c>
      <c r="R842" t="b">
        <v>1</v>
      </c>
      <c r="S842" t="s">
        <v>33</v>
      </c>
      <c r="T842" t="str">
        <f t="shared" si="81"/>
        <v>theater</v>
      </c>
      <c r="U842" t="str">
        <f t="shared" si="82"/>
        <v>plays</v>
      </c>
    </row>
    <row r="843" spans="1:21" x14ac:dyDescent="0.35">
      <c r="A843">
        <v>841</v>
      </c>
      <c r="B843" s="4" t="s">
        <v>1715</v>
      </c>
      <c r="C843" s="3" t="s">
        <v>1716</v>
      </c>
      <c r="D843" s="11">
        <v>9100</v>
      </c>
      <c r="E843" s="11">
        <v>12991</v>
      </c>
      <c r="F843" s="9">
        <f t="shared" si="78"/>
        <v>142.75824175824175</v>
      </c>
      <c r="G843" s="6" t="s">
        <v>20</v>
      </c>
      <c r="H843">
        <v>155</v>
      </c>
      <c r="I843" s="11">
        <f t="shared" si="83"/>
        <v>83.812903225806451</v>
      </c>
      <c r="J843" t="s">
        <v>21</v>
      </c>
      <c r="K843" t="s">
        <v>22</v>
      </c>
      <c r="L843" s="19">
        <f t="shared" si="79"/>
        <v>42419.25</v>
      </c>
      <c r="M843" s="16">
        <f>(((N843/60)/60)/24)+DATE(1970,1,1)</f>
        <v>42419.25</v>
      </c>
      <c r="N843">
        <v>1455861600</v>
      </c>
      <c r="O843" s="19">
        <f t="shared" si="80"/>
        <v>42435.25</v>
      </c>
      <c r="P843">
        <v>1457244000</v>
      </c>
      <c r="Q843" t="b">
        <v>0</v>
      </c>
      <c r="R843" t="b">
        <v>0</v>
      </c>
      <c r="S843" t="s">
        <v>28</v>
      </c>
      <c r="T843" t="str">
        <f t="shared" si="81"/>
        <v>technology</v>
      </c>
      <c r="U843" t="str">
        <f t="shared" si="82"/>
        <v>web</v>
      </c>
    </row>
    <row r="844" spans="1:21" ht="31" x14ac:dyDescent="0.35">
      <c r="A844">
        <v>842</v>
      </c>
      <c r="B844" s="4" t="s">
        <v>1717</v>
      </c>
      <c r="C844" s="3" t="s">
        <v>1718</v>
      </c>
      <c r="D844" s="11">
        <v>1500</v>
      </c>
      <c r="E844" s="11">
        <v>8447</v>
      </c>
      <c r="F844" s="9">
        <f t="shared" si="78"/>
        <v>563.13333333333333</v>
      </c>
      <c r="G844" s="6" t="s">
        <v>20</v>
      </c>
      <c r="H844">
        <v>132</v>
      </c>
      <c r="I844" s="11">
        <f t="shared" si="83"/>
        <v>63.992424242424242</v>
      </c>
      <c r="J844" t="s">
        <v>107</v>
      </c>
      <c r="K844" t="s">
        <v>108</v>
      </c>
      <c r="L844" s="19">
        <f t="shared" si="79"/>
        <v>43266.208333333328</v>
      </c>
      <c r="M844" s="16">
        <f>(((N844/60)/60)/24)+DATE(1970,1,1)</f>
        <v>43266.208333333328</v>
      </c>
      <c r="N844">
        <v>1529038800</v>
      </c>
      <c r="O844" s="19">
        <f t="shared" si="80"/>
        <v>43269.208333333328</v>
      </c>
      <c r="P844">
        <v>1529298000</v>
      </c>
      <c r="Q844" t="b">
        <v>0</v>
      </c>
      <c r="R844" t="b">
        <v>0</v>
      </c>
      <c r="S844" t="s">
        <v>65</v>
      </c>
      <c r="T844" t="str">
        <f t="shared" si="81"/>
        <v>technology</v>
      </c>
      <c r="U844" t="str">
        <f t="shared" si="82"/>
        <v>wearables</v>
      </c>
    </row>
    <row r="845" spans="1:21" ht="31" x14ac:dyDescent="0.35">
      <c r="A845">
        <v>843</v>
      </c>
      <c r="B845" s="4" t="s">
        <v>1719</v>
      </c>
      <c r="C845" s="3" t="s">
        <v>1720</v>
      </c>
      <c r="D845" s="11">
        <v>8800</v>
      </c>
      <c r="E845" s="11">
        <v>2703</v>
      </c>
      <c r="F845" s="9">
        <f t="shared" si="78"/>
        <v>30.715909090909086</v>
      </c>
      <c r="G845" s="6" t="s">
        <v>14</v>
      </c>
      <c r="H845">
        <v>33</v>
      </c>
      <c r="I845" s="11">
        <f t="shared" si="83"/>
        <v>81.909090909090907</v>
      </c>
      <c r="J845" t="s">
        <v>21</v>
      </c>
      <c r="K845" t="s">
        <v>22</v>
      </c>
      <c r="L845" s="19">
        <f t="shared" si="79"/>
        <v>43338.208333333328</v>
      </c>
      <c r="M845" s="16">
        <f>(((N845/60)/60)/24)+DATE(1970,1,1)</f>
        <v>43338.208333333328</v>
      </c>
      <c r="N845">
        <v>1535259600</v>
      </c>
      <c r="O845" s="19">
        <f t="shared" si="80"/>
        <v>43344.208333333328</v>
      </c>
      <c r="P845">
        <v>1535778000</v>
      </c>
      <c r="Q845" t="b">
        <v>0</v>
      </c>
      <c r="R845" t="b">
        <v>0</v>
      </c>
      <c r="S845" t="s">
        <v>122</v>
      </c>
      <c r="T845" t="str">
        <f t="shared" si="81"/>
        <v>photography</v>
      </c>
      <c r="U845" t="str">
        <f t="shared" si="82"/>
        <v>photography books</v>
      </c>
    </row>
    <row r="846" spans="1:21" x14ac:dyDescent="0.35">
      <c r="A846">
        <v>844</v>
      </c>
      <c r="B846" s="4" t="s">
        <v>1721</v>
      </c>
      <c r="C846" s="3" t="s">
        <v>1722</v>
      </c>
      <c r="D846" s="11">
        <v>8800</v>
      </c>
      <c r="E846" s="11">
        <v>8747</v>
      </c>
      <c r="F846" s="9">
        <f t="shared" si="78"/>
        <v>99.39772727272728</v>
      </c>
      <c r="G846" s="6" t="s">
        <v>74</v>
      </c>
      <c r="H846">
        <v>94</v>
      </c>
      <c r="I846" s="11">
        <f t="shared" si="83"/>
        <v>93.053191489361708</v>
      </c>
      <c r="J846" t="s">
        <v>21</v>
      </c>
      <c r="K846" t="s">
        <v>22</v>
      </c>
      <c r="L846" s="19">
        <f t="shared" si="79"/>
        <v>40930.25</v>
      </c>
      <c r="M846" s="16">
        <f>(((N846/60)/60)/24)+DATE(1970,1,1)</f>
        <v>40930.25</v>
      </c>
      <c r="N846">
        <v>1327212000</v>
      </c>
      <c r="O846" s="19">
        <f t="shared" si="80"/>
        <v>40933.25</v>
      </c>
      <c r="P846">
        <v>1327471200</v>
      </c>
      <c r="Q846" t="b">
        <v>0</v>
      </c>
      <c r="R846" t="b">
        <v>0</v>
      </c>
      <c r="S846" t="s">
        <v>42</v>
      </c>
      <c r="T846" t="str">
        <f t="shared" si="81"/>
        <v>film &amp; video</v>
      </c>
      <c r="U846" t="str">
        <f t="shared" si="82"/>
        <v>documentary</v>
      </c>
    </row>
    <row r="847" spans="1:21" x14ac:dyDescent="0.35">
      <c r="A847">
        <v>845</v>
      </c>
      <c r="B847" s="4" t="s">
        <v>1723</v>
      </c>
      <c r="C847" s="3" t="s">
        <v>1724</v>
      </c>
      <c r="D847" s="11">
        <v>69900</v>
      </c>
      <c r="E847" s="11">
        <v>138087</v>
      </c>
      <c r="F847" s="9">
        <f t="shared" si="78"/>
        <v>197.54935622317598</v>
      </c>
      <c r="G847" s="6" t="s">
        <v>20</v>
      </c>
      <c r="H847">
        <v>1354</v>
      </c>
      <c r="I847" s="11">
        <f t="shared" si="83"/>
        <v>101.98449039881831</v>
      </c>
      <c r="J847" t="s">
        <v>40</v>
      </c>
      <c r="K847" t="s">
        <v>41</v>
      </c>
      <c r="L847" s="19">
        <f t="shared" si="79"/>
        <v>43235.208333333328</v>
      </c>
      <c r="M847" s="16">
        <f>(((N847/60)/60)/24)+DATE(1970,1,1)</f>
        <v>43235.208333333328</v>
      </c>
      <c r="N847">
        <v>1526360400</v>
      </c>
      <c r="O847" s="19">
        <f t="shared" si="80"/>
        <v>43272.208333333328</v>
      </c>
      <c r="P847">
        <v>1529557200</v>
      </c>
      <c r="Q847" t="b">
        <v>0</v>
      </c>
      <c r="R847" t="b">
        <v>0</v>
      </c>
      <c r="S847" t="s">
        <v>28</v>
      </c>
      <c r="T847" t="str">
        <f t="shared" si="81"/>
        <v>technology</v>
      </c>
      <c r="U847" t="str">
        <f t="shared" si="82"/>
        <v>web</v>
      </c>
    </row>
    <row r="848" spans="1:21" x14ac:dyDescent="0.35">
      <c r="A848">
        <v>846</v>
      </c>
      <c r="B848" s="4" t="s">
        <v>1725</v>
      </c>
      <c r="C848" s="3" t="s">
        <v>1726</v>
      </c>
      <c r="D848" s="11">
        <v>1000</v>
      </c>
      <c r="E848" s="11">
        <v>5085</v>
      </c>
      <c r="F848" s="9">
        <f t="shared" si="78"/>
        <v>508.5</v>
      </c>
      <c r="G848" s="6" t="s">
        <v>20</v>
      </c>
      <c r="H848">
        <v>48</v>
      </c>
      <c r="I848" s="11">
        <f t="shared" si="83"/>
        <v>105.9375</v>
      </c>
      <c r="J848" t="s">
        <v>21</v>
      </c>
      <c r="K848" t="s">
        <v>22</v>
      </c>
      <c r="L848" s="19">
        <f t="shared" si="79"/>
        <v>43302.208333333328</v>
      </c>
      <c r="M848" s="16">
        <f>(((N848/60)/60)/24)+DATE(1970,1,1)</f>
        <v>43302.208333333328</v>
      </c>
      <c r="N848">
        <v>1532149200</v>
      </c>
      <c r="O848" s="19">
        <f t="shared" si="80"/>
        <v>43338.208333333328</v>
      </c>
      <c r="P848">
        <v>1535259600</v>
      </c>
      <c r="Q848" t="b">
        <v>1</v>
      </c>
      <c r="R848" t="b">
        <v>1</v>
      </c>
      <c r="S848" t="s">
        <v>28</v>
      </c>
      <c r="T848" t="str">
        <f t="shared" si="81"/>
        <v>technology</v>
      </c>
      <c r="U848" t="str">
        <f t="shared" si="82"/>
        <v>web</v>
      </c>
    </row>
    <row r="849" spans="1:21" x14ac:dyDescent="0.35">
      <c r="A849">
        <v>847</v>
      </c>
      <c r="B849" s="4" t="s">
        <v>1727</v>
      </c>
      <c r="C849" s="3" t="s">
        <v>1728</v>
      </c>
      <c r="D849" s="11">
        <v>4700</v>
      </c>
      <c r="E849" s="11">
        <v>11174</v>
      </c>
      <c r="F849" s="9">
        <f t="shared" si="78"/>
        <v>237.74468085106383</v>
      </c>
      <c r="G849" s="6" t="s">
        <v>20</v>
      </c>
      <c r="H849">
        <v>110</v>
      </c>
      <c r="I849" s="11">
        <f t="shared" si="83"/>
        <v>101.58181818181818</v>
      </c>
      <c r="J849" t="s">
        <v>21</v>
      </c>
      <c r="K849" t="s">
        <v>22</v>
      </c>
      <c r="L849" s="19">
        <f t="shared" si="79"/>
        <v>43107.25</v>
      </c>
      <c r="M849" s="16">
        <f>(((N849/60)/60)/24)+DATE(1970,1,1)</f>
        <v>43107.25</v>
      </c>
      <c r="N849">
        <v>1515304800</v>
      </c>
      <c r="O849" s="19">
        <f t="shared" si="80"/>
        <v>43110.25</v>
      </c>
      <c r="P849">
        <v>1515564000</v>
      </c>
      <c r="Q849" t="b">
        <v>0</v>
      </c>
      <c r="R849" t="b">
        <v>0</v>
      </c>
      <c r="S849" t="s">
        <v>17</v>
      </c>
      <c r="T849" t="str">
        <f t="shared" si="81"/>
        <v>food</v>
      </c>
      <c r="U849" t="str">
        <f t="shared" si="82"/>
        <v>food trucks</v>
      </c>
    </row>
    <row r="850" spans="1:21" x14ac:dyDescent="0.35">
      <c r="A850">
        <v>848</v>
      </c>
      <c r="B850" s="4" t="s">
        <v>1729</v>
      </c>
      <c r="C850" s="3" t="s">
        <v>1730</v>
      </c>
      <c r="D850" s="11">
        <v>3200</v>
      </c>
      <c r="E850" s="11">
        <v>10831</v>
      </c>
      <c r="F850" s="9">
        <f t="shared" si="78"/>
        <v>338.46875</v>
      </c>
      <c r="G850" s="6" t="s">
        <v>20</v>
      </c>
      <c r="H850">
        <v>172</v>
      </c>
      <c r="I850" s="11">
        <f t="shared" si="83"/>
        <v>62.970930232558139</v>
      </c>
      <c r="J850" t="s">
        <v>21</v>
      </c>
      <c r="K850" t="s">
        <v>22</v>
      </c>
      <c r="L850" s="19">
        <f t="shared" si="79"/>
        <v>40341.208333333336</v>
      </c>
      <c r="M850" s="16">
        <f>(((N850/60)/60)/24)+DATE(1970,1,1)</f>
        <v>40341.208333333336</v>
      </c>
      <c r="N850">
        <v>1276318800</v>
      </c>
      <c r="O850" s="19">
        <f t="shared" si="80"/>
        <v>40350.208333333336</v>
      </c>
      <c r="P850">
        <v>1277096400</v>
      </c>
      <c r="Q850" t="b">
        <v>0</v>
      </c>
      <c r="R850" t="b">
        <v>0</v>
      </c>
      <c r="S850" t="s">
        <v>53</v>
      </c>
      <c r="T850" t="str">
        <f t="shared" si="81"/>
        <v>film &amp; video</v>
      </c>
      <c r="U850" t="str">
        <f t="shared" si="82"/>
        <v>drama</v>
      </c>
    </row>
    <row r="851" spans="1:21" x14ac:dyDescent="0.35">
      <c r="A851">
        <v>849</v>
      </c>
      <c r="B851" s="4" t="s">
        <v>1731</v>
      </c>
      <c r="C851" s="3" t="s">
        <v>1732</v>
      </c>
      <c r="D851" s="11">
        <v>6700</v>
      </c>
      <c r="E851" s="11">
        <v>8917</v>
      </c>
      <c r="F851" s="9">
        <f t="shared" si="78"/>
        <v>133.08955223880596</v>
      </c>
      <c r="G851" s="6" t="s">
        <v>20</v>
      </c>
      <c r="H851">
        <v>307</v>
      </c>
      <c r="I851" s="11">
        <f t="shared" si="83"/>
        <v>29.045602605863191</v>
      </c>
      <c r="J851" t="s">
        <v>21</v>
      </c>
      <c r="K851" t="s">
        <v>22</v>
      </c>
      <c r="L851" s="19">
        <f t="shared" si="79"/>
        <v>40948.25</v>
      </c>
      <c r="M851" s="16">
        <f>(((N851/60)/60)/24)+DATE(1970,1,1)</f>
        <v>40948.25</v>
      </c>
      <c r="N851">
        <v>1328767200</v>
      </c>
      <c r="O851" s="19">
        <f t="shared" si="80"/>
        <v>40951.25</v>
      </c>
      <c r="P851">
        <v>1329026400</v>
      </c>
      <c r="Q851" t="b">
        <v>0</v>
      </c>
      <c r="R851" t="b">
        <v>1</v>
      </c>
      <c r="S851" t="s">
        <v>60</v>
      </c>
      <c r="T851" t="str">
        <f t="shared" si="81"/>
        <v>music</v>
      </c>
      <c r="U851" t="str">
        <f t="shared" si="82"/>
        <v>indie rock</v>
      </c>
    </row>
    <row r="852" spans="1:21" x14ac:dyDescent="0.35">
      <c r="A852">
        <v>850</v>
      </c>
      <c r="B852" s="4" t="s">
        <v>1733</v>
      </c>
      <c r="C852" s="3" t="s">
        <v>1734</v>
      </c>
      <c r="D852" s="11">
        <v>100</v>
      </c>
      <c r="E852" s="11">
        <v>1</v>
      </c>
      <c r="F852" s="9">
        <f t="shared" si="78"/>
        <v>1</v>
      </c>
      <c r="G852" s="6" t="s">
        <v>14</v>
      </c>
      <c r="H852">
        <v>1</v>
      </c>
      <c r="I852" s="11">
        <f t="shared" si="83"/>
        <v>1</v>
      </c>
      <c r="J852" t="s">
        <v>21</v>
      </c>
      <c r="K852" t="s">
        <v>22</v>
      </c>
      <c r="L852" s="19">
        <f t="shared" si="79"/>
        <v>40866.25</v>
      </c>
      <c r="M852" s="16">
        <f>(((N852/60)/60)/24)+DATE(1970,1,1)</f>
        <v>40866.25</v>
      </c>
      <c r="N852">
        <v>1321682400</v>
      </c>
      <c r="O852" s="19">
        <f t="shared" si="80"/>
        <v>40881.25</v>
      </c>
      <c r="P852">
        <v>1322978400</v>
      </c>
      <c r="Q852" t="b">
        <v>1</v>
      </c>
      <c r="R852" t="b">
        <v>0</v>
      </c>
      <c r="S852" t="s">
        <v>23</v>
      </c>
      <c r="T852" t="str">
        <f t="shared" si="81"/>
        <v>music</v>
      </c>
      <c r="U852" t="str">
        <f t="shared" si="82"/>
        <v>rock</v>
      </c>
    </row>
    <row r="853" spans="1:21" ht="31" x14ac:dyDescent="0.35">
      <c r="A853">
        <v>851</v>
      </c>
      <c r="B853" s="4" t="s">
        <v>1735</v>
      </c>
      <c r="C853" s="3" t="s">
        <v>1736</v>
      </c>
      <c r="D853" s="11">
        <v>6000</v>
      </c>
      <c r="E853" s="11">
        <v>12468</v>
      </c>
      <c r="F853" s="9">
        <f t="shared" si="78"/>
        <v>207.79999999999998</v>
      </c>
      <c r="G853" s="6" t="s">
        <v>20</v>
      </c>
      <c r="H853">
        <v>160</v>
      </c>
      <c r="I853" s="11">
        <f t="shared" si="83"/>
        <v>77.924999999999997</v>
      </c>
      <c r="J853" t="s">
        <v>21</v>
      </c>
      <c r="K853" t="s">
        <v>22</v>
      </c>
      <c r="L853" s="19">
        <f t="shared" si="79"/>
        <v>41031.208333333336</v>
      </c>
      <c r="M853" s="16">
        <f>(((N853/60)/60)/24)+DATE(1970,1,1)</f>
        <v>41031.208333333336</v>
      </c>
      <c r="N853">
        <v>1335934800</v>
      </c>
      <c r="O853" s="19">
        <f t="shared" si="80"/>
        <v>41064.208333333336</v>
      </c>
      <c r="P853">
        <v>1338786000</v>
      </c>
      <c r="Q853" t="b">
        <v>0</v>
      </c>
      <c r="R853" t="b">
        <v>0</v>
      </c>
      <c r="S853" t="s">
        <v>50</v>
      </c>
      <c r="T853" t="str">
        <f t="shared" si="81"/>
        <v>music</v>
      </c>
      <c r="U853" t="str">
        <f t="shared" si="82"/>
        <v>electric music</v>
      </c>
    </row>
    <row r="854" spans="1:21" ht="31" x14ac:dyDescent="0.35">
      <c r="A854">
        <v>852</v>
      </c>
      <c r="B854" s="4" t="s">
        <v>1737</v>
      </c>
      <c r="C854" s="3" t="s">
        <v>1738</v>
      </c>
      <c r="D854" s="11">
        <v>4900</v>
      </c>
      <c r="E854" s="11">
        <v>2505</v>
      </c>
      <c r="F854" s="9">
        <f t="shared" si="78"/>
        <v>51.122448979591837</v>
      </c>
      <c r="G854" s="6" t="s">
        <v>14</v>
      </c>
      <c r="H854">
        <v>31</v>
      </c>
      <c r="I854" s="11">
        <f t="shared" si="83"/>
        <v>80.806451612903231</v>
      </c>
      <c r="J854" t="s">
        <v>21</v>
      </c>
      <c r="K854" t="s">
        <v>22</v>
      </c>
      <c r="L854" s="19">
        <f t="shared" si="79"/>
        <v>40740.208333333336</v>
      </c>
      <c r="M854" s="16">
        <f>(((N854/60)/60)/24)+DATE(1970,1,1)</f>
        <v>40740.208333333336</v>
      </c>
      <c r="N854">
        <v>1310792400</v>
      </c>
      <c r="O854" s="19">
        <f t="shared" si="80"/>
        <v>40750.208333333336</v>
      </c>
      <c r="P854">
        <v>1311656400</v>
      </c>
      <c r="Q854" t="b">
        <v>0</v>
      </c>
      <c r="R854" t="b">
        <v>1</v>
      </c>
      <c r="S854" t="s">
        <v>89</v>
      </c>
      <c r="T854" t="str">
        <f t="shared" si="81"/>
        <v>games</v>
      </c>
      <c r="U854" t="str">
        <f t="shared" si="82"/>
        <v>video games</v>
      </c>
    </row>
    <row r="855" spans="1:21" x14ac:dyDescent="0.35">
      <c r="A855">
        <v>853</v>
      </c>
      <c r="B855" s="4" t="s">
        <v>1739</v>
      </c>
      <c r="C855" s="3" t="s">
        <v>1740</v>
      </c>
      <c r="D855" s="11">
        <v>17100</v>
      </c>
      <c r="E855" s="11">
        <v>111502</v>
      </c>
      <c r="F855" s="9">
        <f t="shared" si="78"/>
        <v>652.05847953216369</v>
      </c>
      <c r="G855" s="6" t="s">
        <v>20</v>
      </c>
      <c r="H855">
        <v>1467</v>
      </c>
      <c r="I855" s="11">
        <f t="shared" si="83"/>
        <v>76.006816632583508</v>
      </c>
      <c r="J855" t="s">
        <v>15</v>
      </c>
      <c r="K855" t="s">
        <v>16</v>
      </c>
      <c r="L855" s="19">
        <f t="shared" si="79"/>
        <v>40714.208333333336</v>
      </c>
      <c r="M855" s="16">
        <f>(((N855/60)/60)/24)+DATE(1970,1,1)</f>
        <v>40714.208333333336</v>
      </c>
      <c r="N855">
        <v>1308546000</v>
      </c>
      <c r="O855" s="19">
        <f t="shared" si="80"/>
        <v>40719.208333333336</v>
      </c>
      <c r="P855">
        <v>1308978000</v>
      </c>
      <c r="Q855" t="b">
        <v>0</v>
      </c>
      <c r="R855" t="b">
        <v>1</v>
      </c>
      <c r="S855" t="s">
        <v>60</v>
      </c>
      <c r="T855" t="str">
        <f t="shared" si="81"/>
        <v>music</v>
      </c>
      <c r="U855" t="str">
        <f t="shared" si="82"/>
        <v>indie rock</v>
      </c>
    </row>
    <row r="856" spans="1:21" ht="31" x14ac:dyDescent="0.35">
      <c r="A856">
        <v>854</v>
      </c>
      <c r="B856" s="4" t="s">
        <v>1741</v>
      </c>
      <c r="C856" s="3" t="s">
        <v>1742</v>
      </c>
      <c r="D856" s="11">
        <v>171000</v>
      </c>
      <c r="E856" s="11">
        <v>194309</v>
      </c>
      <c r="F856" s="9">
        <f t="shared" si="78"/>
        <v>113.63099415204678</v>
      </c>
      <c r="G856" s="6" t="s">
        <v>20</v>
      </c>
      <c r="H856">
        <v>2662</v>
      </c>
      <c r="I856" s="11">
        <f t="shared" si="83"/>
        <v>72.993613824192337</v>
      </c>
      <c r="J856" t="s">
        <v>15</v>
      </c>
      <c r="K856" t="s">
        <v>16</v>
      </c>
      <c r="L856" s="19">
        <f t="shared" si="79"/>
        <v>43787.25</v>
      </c>
      <c r="M856" s="16">
        <f>(((N856/60)/60)/24)+DATE(1970,1,1)</f>
        <v>43787.25</v>
      </c>
      <c r="N856">
        <v>1574056800</v>
      </c>
      <c r="O856" s="19">
        <f t="shared" si="80"/>
        <v>43814.25</v>
      </c>
      <c r="P856">
        <v>1576389600</v>
      </c>
      <c r="Q856" t="b">
        <v>0</v>
      </c>
      <c r="R856" t="b">
        <v>0</v>
      </c>
      <c r="S856" t="s">
        <v>119</v>
      </c>
      <c r="T856" t="str">
        <f t="shared" si="81"/>
        <v>publishing</v>
      </c>
      <c r="U856" t="str">
        <f t="shared" si="82"/>
        <v>fiction</v>
      </c>
    </row>
    <row r="857" spans="1:21" x14ac:dyDescent="0.35">
      <c r="A857">
        <v>855</v>
      </c>
      <c r="B857" s="4" t="s">
        <v>1743</v>
      </c>
      <c r="C857" s="3" t="s">
        <v>1744</v>
      </c>
      <c r="D857" s="11">
        <v>23400</v>
      </c>
      <c r="E857" s="11">
        <v>23956</v>
      </c>
      <c r="F857" s="9">
        <f t="shared" si="78"/>
        <v>102.37606837606839</v>
      </c>
      <c r="G857" s="6" t="s">
        <v>20</v>
      </c>
      <c r="H857">
        <v>452</v>
      </c>
      <c r="I857" s="11">
        <f t="shared" si="83"/>
        <v>53</v>
      </c>
      <c r="J857" t="s">
        <v>26</v>
      </c>
      <c r="K857" t="s">
        <v>27</v>
      </c>
      <c r="L857" s="19">
        <f t="shared" si="79"/>
        <v>40712.208333333336</v>
      </c>
      <c r="M857" s="16">
        <f>(((N857/60)/60)/24)+DATE(1970,1,1)</f>
        <v>40712.208333333336</v>
      </c>
      <c r="N857">
        <v>1308373200</v>
      </c>
      <c r="O857" s="19">
        <f t="shared" si="80"/>
        <v>40743.208333333336</v>
      </c>
      <c r="P857">
        <v>1311051600</v>
      </c>
      <c r="Q857" t="b">
        <v>0</v>
      </c>
      <c r="R857" t="b">
        <v>0</v>
      </c>
      <c r="S857" t="s">
        <v>33</v>
      </c>
      <c r="T857" t="str">
        <f t="shared" si="81"/>
        <v>theater</v>
      </c>
      <c r="U857" t="str">
        <f t="shared" si="82"/>
        <v>plays</v>
      </c>
    </row>
    <row r="858" spans="1:21" x14ac:dyDescent="0.35">
      <c r="A858">
        <v>856</v>
      </c>
      <c r="B858" s="4" t="s">
        <v>1599</v>
      </c>
      <c r="C858" s="3" t="s">
        <v>1745</v>
      </c>
      <c r="D858" s="11">
        <v>2400</v>
      </c>
      <c r="E858" s="11">
        <v>8558</v>
      </c>
      <c r="F858" s="9">
        <f t="shared" si="78"/>
        <v>356.58333333333331</v>
      </c>
      <c r="G858" s="6" t="s">
        <v>20</v>
      </c>
      <c r="H858">
        <v>158</v>
      </c>
      <c r="I858" s="11">
        <f t="shared" si="83"/>
        <v>54.164556962025316</v>
      </c>
      <c r="J858" t="s">
        <v>21</v>
      </c>
      <c r="K858" t="s">
        <v>22</v>
      </c>
      <c r="L858" s="19">
        <f t="shared" si="79"/>
        <v>41023.208333333336</v>
      </c>
      <c r="M858" s="16">
        <f>(((N858/60)/60)/24)+DATE(1970,1,1)</f>
        <v>41023.208333333336</v>
      </c>
      <c r="N858">
        <v>1335243600</v>
      </c>
      <c r="O858" s="19">
        <f t="shared" si="80"/>
        <v>41040.208333333336</v>
      </c>
      <c r="P858">
        <v>1336712400</v>
      </c>
      <c r="Q858" t="b">
        <v>0</v>
      </c>
      <c r="R858" t="b">
        <v>0</v>
      </c>
      <c r="S858" t="s">
        <v>17</v>
      </c>
      <c r="T858" t="str">
        <f t="shared" si="81"/>
        <v>food</v>
      </c>
      <c r="U858" t="str">
        <f t="shared" si="82"/>
        <v>food trucks</v>
      </c>
    </row>
    <row r="859" spans="1:21" ht="31" x14ac:dyDescent="0.35">
      <c r="A859">
        <v>857</v>
      </c>
      <c r="B859" s="4" t="s">
        <v>1746</v>
      </c>
      <c r="C859" s="3" t="s">
        <v>1747</v>
      </c>
      <c r="D859" s="11">
        <v>5300</v>
      </c>
      <c r="E859" s="11">
        <v>7413</v>
      </c>
      <c r="F859" s="9">
        <f t="shared" si="78"/>
        <v>139.86792452830187</v>
      </c>
      <c r="G859" s="6" t="s">
        <v>20</v>
      </c>
      <c r="H859">
        <v>225</v>
      </c>
      <c r="I859" s="11">
        <f t="shared" si="83"/>
        <v>32.946666666666665</v>
      </c>
      <c r="J859" t="s">
        <v>98</v>
      </c>
      <c r="K859" t="s">
        <v>99</v>
      </c>
      <c r="L859" s="19">
        <f t="shared" si="79"/>
        <v>40944.25</v>
      </c>
      <c r="M859" s="16">
        <f>(((N859/60)/60)/24)+DATE(1970,1,1)</f>
        <v>40944.25</v>
      </c>
      <c r="N859">
        <v>1328421600</v>
      </c>
      <c r="O859" s="19">
        <f t="shared" si="80"/>
        <v>40967.25</v>
      </c>
      <c r="P859">
        <v>1330408800</v>
      </c>
      <c r="Q859" t="b">
        <v>1</v>
      </c>
      <c r="R859" t="b">
        <v>0</v>
      </c>
      <c r="S859" t="s">
        <v>100</v>
      </c>
      <c r="T859" t="str">
        <f t="shared" si="81"/>
        <v>film &amp; video</v>
      </c>
      <c r="U859" t="str">
        <f t="shared" si="82"/>
        <v>shorts</v>
      </c>
    </row>
    <row r="860" spans="1:21" ht="31" x14ac:dyDescent="0.35">
      <c r="A860">
        <v>858</v>
      </c>
      <c r="B860" s="4" t="s">
        <v>1748</v>
      </c>
      <c r="C860" s="3" t="s">
        <v>1749</v>
      </c>
      <c r="D860" s="11">
        <v>4000</v>
      </c>
      <c r="E860" s="11">
        <v>2778</v>
      </c>
      <c r="F860" s="9">
        <f t="shared" si="78"/>
        <v>69.45</v>
      </c>
      <c r="G860" s="6" t="s">
        <v>14</v>
      </c>
      <c r="H860">
        <v>35</v>
      </c>
      <c r="I860" s="11">
        <f t="shared" si="83"/>
        <v>79.371428571428567</v>
      </c>
      <c r="J860" t="s">
        <v>21</v>
      </c>
      <c r="K860" t="s">
        <v>22</v>
      </c>
      <c r="L860" s="19">
        <f t="shared" si="79"/>
        <v>43211.208333333328</v>
      </c>
      <c r="M860" s="16">
        <f>(((N860/60)/60)/24)+DATE(1970,1,1)</f>
        <v>43211.208333333328</v>
      </c>
      <c r="N860">
        <v>1524286800</v>
      </c>
      <c r="O860" s="19">
        <f t="shared" si="80"/>
        <v>43218.208333333328</v>
      </c>
      <c r="P860">
        <v>1524891600</v>
      </c>
      <c r="Q860" t="b">
        <v>1</v>
      </c>
      <c r="R860" t="b">
        <v>0</v>
      </c>
      <c r="S860" t="s">
        <v>17</v>
      </c>
      <c r="T860" t="str">
        <f t="shared" si="81"/>
        <v>food</v>
      </c>
      <c r="U860" t="str">
        <f t="shared" si="82"/>
        <v>food trucks</v>
      </c>
    </row>
    <row r="861" spans="1:21" ht="31" x14ac:dyDescent="0.35">
      <c r="A861">
        <v>859</v>
      </c>
      <c r="B861" s="4" t="s">
        <v>1750</v>
      </c>
      <c r="C861" s="3" t="s">
        <v>1751</v>
      </c>
      <c r="D861" s="11">
        <v>7300</v>
      </c>
      <c r="E861" s="11">
        <v>2594</v>
      </c>
      <c r="F861" s="9">
        <f t="shared" si="78"/>
        <v>35.534246575342465</v>
      </c>
      <c r="G861" s="6" t="s">
        <v>14</v>
      </c>
      <c r="H861">
        <v>63</v>
      </c>
      <c r="I861" s="11">
        <f t="shared" si="83"/>
        <v>41.174603174603178</v>
      </c>
      <c r="J861" t="s">
        <v>21</v>
      </c>
      <c r="K861" t="s">
        <v>22</v>
      </c>
      <c r="L861" s="19">
        <f t="shared" si="79"/>
        <v>41334.25</v>
      </c>
      <c r="M861" s="16">
        <f>(((N861/60)/60)/24)+DATE(1970,1,1)</f>
        <v>41334.25</v>
      </c>
      <c r="N861">
        <v>1362117600</v>
      </c>
      <c r="O861" s="19">
        <f t="shared" si="80"/>
        <v>41352.208333333336</v>
      </c>
      <c r="P861">
        <v>1363669200</v>
      </c>
      <c r="Q861" t="b">
        <v>0</v>
      </c>
      <c r="R861" t="b">
        <v>1</v>
      </c>
      <c r="S861" t="s">
        <v>33</v>
      </c>
      <c r="T861" t="str">
        <f t="shared" si="81"/>
        <v>theater</v>
      </c>
      <c r="U861" t="str">
        <f t="shared" si="82"/>
        <v>plays</v>
      </c>
    </row>
    <row r="862" spans="1:21" ht="31" x14ac:dyDescent="0.35">
      <c r="A862">
        <v>860</v>
      </c>
      <c r="B862" s="4" t="s">
        <v>1752</v>
      </c>
      <c r="C862" s="3" t="s">
        <v>1753</v>
      </c>
      <c r="D862" s="11">
        <v>2000</v>
      </c>
      <c r="E862" s="11">
        <v>5033</v>
      </c>
      <c r="F862" s="9">
        <f t="shared" si="78"/>
        <v>251.65</v>
      </c>
      <c r="G862" s="6" t="s">
        <v>20</v>
      </c>
      <c r="H862">
        <v>65</v>
      </c>
      <c r="I862" s="11">
        <f t="shared" si="83"/>
        <v>77.430769230769229</v>
      </c>
      <c r="J862" t="s">
        <v>21</v>
      </c>
      <c r="K862" t="s">
        <v>22</v>
      </c>
      <c r="L862" s="19">
        <f t="shared" si="79"/>
        <v>43515.25</v>
      </c>
      <c r="M862" s="16">
        <f>(((N862/60)/60)/24)+DATE(1970,1,1)</f>
        <v>43515.25</v>
      </c>
      <c r="N862">
        <v>1550556000</v>
      </c>
      <c r="O862" s="19">
        <f t="shared" si="80"/>
        <v>43525.25</v>
      </c>
      <c r="P862">
        <v>1551420000</v>
      </c>
      <c r="Q862" t="b">
        <v>0</v>
      </c>
      <c r="R862" t="b">
        <v>1</v>
      </c>
      <c r="S862" t="s">
        <v>65</v>
      </c>
      <c r="T862" t="str">
        <f t="shared" si="81"/>
        <v>technology</v>
      </c>
      <c r="U862" t="str">
        <f t="shared" si="82"/>
        <v>wearables</v>
      </c>
    </row>
    <row r="863" spans="1:21" x14ac:dyDescent="0.35">
      <c r="A863">
        <v>861</v>
      </c>
      <c r="B863" s="4" t="s">
        <v>1754</v>
      </c>
      <c r="C863" s="3" t="s">
        <v>1755</v>
      </c>
      <c r="D863" s="11">
        <v>8800</v>
      </c>
      <c r="E863" s="11">
        <v>9317</v>
      </c>
      <c r="F863" s="9">
        <f t="shared" si="78"/>
        <v>105.87500000000001</v>
      </c>
      <c r="G863" s="6" t="s">
        <v>20</v>
      </c>
      <c r="H863">
        <v>163</v>
      </c>
      <c r="I863" s="11">
        <f t="shared" si="83"/>
        <v>57.159509202453989</v>
      </c>
      <c r="J863" t="s">
        <v>21</v>
      </c>
      <c r="K863" t="s">
        <v>22</v>
      </c>
      <c r="L863" s="19">
        <f t="shared" si="79"/>
        <v>40258.208333333336</v>
      </c>
      <c r="M863" s="16">
        <f>(((N863/60)/60)/24)+DATE(1970,1,1)</f>
        <v>40258.208333333336</v>
      </c>
      <c r="N863">
        <v>1269147600</v>
      </c>
      <c r="O863" s="19">
        <f t="shared" si="80"/>
        <v>40266.208333333336</v>
      </c>
      <c r="P863">
        <v>1269838800</v>
      </c>
      <c r="Q863" t="b">
        <v>0</v>
      </c>
      <c r="R863" t="b">
        <v>0</v>
      </c>
      <c r="S863" t="s">
        <v>33</v>
      </c>
      <c r="T863" t="str">
        <f t="shared" si="81"/>
        <v>theater</v>
      </c>
      <c r="U863" t="str">
        <f t="shared" si="82"/>
        <v>plays</v>
      </c>
    </row>
    <row r="864" spans="1:21" x14ac:dyDescent="0.35">
      <c r="A864">
        <v>862</v>
      </c>
      <c r="B864" s="4" t="s">
        <v>1756</v>
      </c>
      <c r="C864" s="3" t="s">
        <v>1757</v>
      </c>
      <c r="D864" s="11">
        <v>3500</v>
      </c>
      <c r="E864" s="11">
        <v>6560</v>
      </c>
      <c r="F864" s="9">
        <f t="shared" si="78"/>
        <v>187.42857142857144</v>
      </c>
      <c r="G864" s="6" t="s">
        <v>20</v>
      </c>
      <c r="H864">
        <v>85</v>
      </c>
      <c r="I864" s="11">
        <f t="shared" si="83"/>
        <v>77.17647058823529</v>
      </c>
      <c r="J864" t="s">
        <v>21</v>
      </c>
      <c r="K864" t="s">
        <v>22</v>
      </c>
      <c r="L864" s="19">
        <f t="shared" si="79"/>
        <v>40756.208333333336</v>
      </c>
      <c r="M864" s="16">
        <f>(((N864/60)/60)/24)+DATE(1970,1,1)</f>
        <v>40756.208333333336</v>
      </c>
      <c r="N864">
        <v>1312174800</v>
      </c>
      <c r="O864" s="19">
        <f t="shared" si="80"/>
        <v>40760.208333333336</v>
      </c>
      <c r="P864">
        <v>1312520400</v>
      </c>
      <c r="Q864" t="b">
        <v>0</v>
      </c>
      <c r="R864" t="b">
        <v>0</v>
      </c>
      <c r="S864" t="s">
        <v>33</v>
      </c>
      <c r="T864" t="str">
        <f t="shared" si="81"/>
        <v>theater</v>
      </c>
      <c r="U864" t="str">
        <f t="shared" si="82"/>
        <v>plays</v>
      </c>
    </row>
    <row r="865" spans="1:21" x14ac:dyDescent="0.35">
      <c r="A865">
        <v>863</v>
      </c>
      <c r="B865" s="4" t="s">
        <v>1758</v>
      </c>
      <c r="C865" s="3" t="s">
        <v>1759</v>
      </c>
      <c r="D865" s="11">
        <v>1400</v>
      </c>
      <c r="E865" s="11">
        <v>5415</v>
      </c>
      <c r="F865" s="9">
        <f t="shared" si="78"/>
        <v>386.78571428571428</v>
      </c>
      <c r="G865" s="6" t="s">
        <v>20</v>
      </c>
      <c r="H865">
        <v>217</v>
      </c>
      <c r="I865" s="11">
        <f t="shared" si="83"/>
        <v>24.953917050691246</v>
      </c>
      <c r="J865" t="s">
        <v>21</v>
      </c>
      <c r="K865" t="s">
        <v>22</v>
      </c>
      <c r="L865" s="19">
        <f t="shared" si="79"/>
        <v>42172.208333333328</v>
      </c>
      <c r="M865" s="16">
        <f>(((N865/60)/60)/24)+DATE(1970,1,1)</f>
        <v>42172.208333333328</v>
      </c>
      <c r="N865">
        <v>1434517200</v>
      </c>
      <c r="O865" s="19">
        <f t="shared" si="80"/>
        <v>42195.208333333328</v>
      </c>
      <c r="P865">
        <v>1436504400</v>
      </c>
      <c r="Q865" t="b">
        <v>0</v>
      </c>
      <c r="R865" t="b">
        <v>1</v>
      </c>
      <c r="S865" t="s">
        <v>269</v>
      </c>
      <c r="T865" t="str">
        <f t="shared" si="81"/>
        <v>film &amp; video</v>
      </c>
      <c r="U865" t="str">
        <f t="shared" si="82"/>
        <v>television</v>
      </c>
    </row>
    <row r="866" spans="1:21" x14ac:dyDescent="0.35">
      <c r="A866">
        <v>864</v>
      </c>
      <c r="B866" s="4" t="s">
        <v>1760</v>
      </c>
      <c r="C866" s="3" t="s">
        <v>1761</v>
      </c>
      <c r="D866" s="11">
        <v>4200</v>
      </c>
      <c r="E866" s="11">
        <v>14577</v>
      </c>
      <c r="F866" s="9">
        <f t="shared" si="78"/>
        <v>347.07142857142856</v>
      </c>
      <c r="G866" s="6" t="s">
        <v>20</v>
      </c>
      <c r="H866">
        <v>150</v>
      </c>
      <c r="I866" s="11">
        <f t="shared" si="83"/>
        <v>97.18</v>
      </c>
      <c r="J866" t="s">
        <v>21</v>
      </c>
      <c r="K866" t="s">
        <v>22</v>
      </c>
      <c r="L866" s="19">
        <f t="shared" si="79"/>
        <v>42601.208333333328</v>
      </c>
      <c r="M866" s="16">
        <f>(((N866/60)/60)/24)+DATE(1970,1,1)</f>
        <v>42601.208333333328</v>
      </c>
      <c r="N866">
        <v>1471582800</v>
      </c>
      <c r="O866" s="19">
        <f t="shared" si="80"/>
        <v>42606.208333333328</v>
      </c>
      <c r="P866">
        <v>1472014800</v>
      </c>
      <c r="Q866" t="b">
        <v>0</v>
      </c>
      <c r="R866" t="b">
        <v>0</v>
      </c>
      <c r="S866" t="s">
        <v>100</v>
      </c>
      <c r="T866" t="str">
        <f t="shared" si="81"/>
        <v>film &amp; video</v>
      </c>
      <c r="U866" t="str">
        <f t="shared" si="82"/>
        <v>shorts</v>
      </c>
    </row>
    <row r="867" spans="1:21" x14ac:dyDescent="0.35">
      <c r="A867">
        <v>865</v>
      </c>
      <c r="B867" s="4" t="s">
        <v>1762</v>
      </c>
      <c r="C867" s="3" t="s">
        <v>1763</v>
      </c>
      <c r="D867" s="11">
        <v>81000</v>
      </c>
      <c r="E867" s="11">
        <v>150515</v>
      </c>
      <c r="F867" s="9">
        <f t="shared" si="78"/>
        <v>185.82098765432099</v>
      </c>
      <c r="G867" s="6" t="s">
        <v>20</v>
      </c>
      <c r="H867">
        <v>3272</v>
      </c>
      <c r="I867" s="11">
        <f t="shared" si="83"/>
        <v>46.000916870415651</v>
      </c>
      <c r="J867" t="s">
        <v>21</v>
      </c>
      <c r="K867" t="s">
        <v>22</v>
      </c>
      <c r="L867" s="19">
        <f t="shared" si="79"/>
        <v>41897.208333333336</v>
      </c>
      <c r="M867" s="16">
        <f>(((N867/60)/60)/24)+DATE(1970,1,1)</f>
        <v>41897.208333333336</v>
      </c>
      <c r="N867">
        <v>1410757200</v>
      </c>
      <c r="O867" s="19">
        <f t="shared" si="80"/>
        <v>41906.208333333336</v>
      </c>
      <c r="P867">
        <v>1411534800</v>
      </c>
      <c r="Q867" t="b">
        <v>0</v>
      </c>
      <c r="R867" t="b">
        <v>0</v>
      </c>
      <c r="S867" t="s">
        <v>33</v>
      </c>
      <c r="T867" t="str">
        <f t="shared" si="81"/>
        <v>theater</v>
      </c>
      <c r="U867" t="str">
        <f t="shared" si="82"/>
        <v>plays</v>
      </c>
    </row>
    <row r="868" spans="1:21" x14ac:dyDescent="0.35">
      <c r="A868">
        <v>866</v>
      </c>
      <c r="B868" s="4" t="s">
        <v>1764</v>
      </c>
      <c r="C868" s="3" t="s">
        <v>1765</v>
      </c>
      <c r="D868" s="11">
        <v>182800</v>
      </c>
      <c r="E868" s="11">
        <v>79045</v>
      </c>
      <c r="F868" s="9">
        <f t="shared" si="78"/>
        <v>43.241247264770237</v>
      </c>
      <c r="G868" s="6" t="s">
        <v>74</v>
      </c>
      <c r="H868">
        <v>898</v>
      </c>
      <c r="I868" s="11">
        <f t="shared" si="83"/>
        <v>88.023385300668153</v>
      </c>
      <c r="J868" t="s">
        <v>21</v>
      </c>
      <c r="K868" t="s">
        <v>22</v>
      </c>
      <c r="L868" s="19">
        <f t="shared" si="79"/>
        <v>40671.208333333336</v>
      </c>
      <c r="M868" s="16">
        <f>(((N868/60)/60)/24)+DATE(1970,1,1)</f>
        <v>40671.208333333336</v>
      </c>
      <c r="N868">
        <v>1304830800</v>
      </c>
      <c r="O868" s="19">
        <f t="shared" si="80"/>
        <v>40672.208333333336</v>
      </c>
      <c r="P868">
        <v>1304917200</v>
      </c>
      <c r="Q868" t="b">
        <v>0</v>
      </c>
      <c r="R868" t="b">
        <v>0</v>
      </c>
      <c r="S868" t="s">
        <v>122</v>
      </c>
      <c r="T868" t="str">
        <f t="shared" si="81"/>
        <v>photography</v>
      </c>
      <c r="U868" t="str">
        <f t="shared" si="82"/>
        <v>photography books</v>
      </c>
    </row>
    <row r="869" spans="1:21" ht="31" x14ac:dyDescent="0.35">
      <c r="A869">
        <v>867</v>
      </c>
      <c r="B869" s="4" t="s">
        <v>1766</v>
      </c>
      <c r="C869" s="3" t="s">
        <v>1767</v>
      </c>
      <c r="D869" s="11">
        <v>4800</v>
      </c>
      <c r="E869" s="11">
        <v>7797</v>
      </c>
      <c r="F869" s="9">
        <f t="shared" si="78"/>
        <v>162.4375</v>
      </c>
      <c r="G869" s="6" t="s">
        <v>20</v>
      </c>
      <c r="H869">
        <v>300</v>
      </c>
      <c r="I869" s="11">
        <f t="shared" si="83"/>
        <v>25.99</v>
      </c>
      <c r="J869" t="s">
        <v>21</v>
      </c>
      <c r="K869" t="s">
        <v>22</v>
      </c>
      <c r="L869" s="19">
        <f t="shared" si="79"/>
        <v>43382.208333333328</v>
      </c>
      <c r="M869" s="16">
        <f>(((N869/60)/60)/24)+DATE(1970,1,1)</f>
        <v>43382.208333333328</v>
      </c>
      <c r="N869">
        <v>1539061200</v>
      </c>
      <c r="O869" s="19">
        <f t="shared" si="80"/>
        <v>43388.208333333328</v>
      </c>
      <c r="P869">
        <v>1539579600</v>
      </c>
      <c r="Q869" t="b">
        <v>0</v>
      </c>
      <c r="R869" t="b">
        <v>0</v>
      </c>
      <c r="S869" t="s">
        <v>17</v>
      </c>
      <c r="T869" t="str">
        <f t="shared" si="81"/>
        <v>food</v>
      </c>
      <c r="U869" t="str">
        <f t="shared" si="82"/>
        <v>food trucks</v>
      </c>
    </row>
    <row r="870" spans="1:21" x14ac:dyDescent="0.35">
      <c r="A870">
        <v>868</v>
      </c>
      <c r="B870" s="4" t="s">
        <v>1768</v>
      </c>
      <c r="C870" s="3" t="s">
        <v>1769</v>
      </c>
      <c r="D870" s="11">
        <v>7000</v>
      </c>
      <c r="E870" s="11">
        <v>12939</v>
      </c>
      <c r="F870" s="9">
        <f t="shared" si="78"/>
        <v>184.84285714285716</v>
      </c>
      <c r="G870" s="6" t="s">
        <v>20</v>
      </c>
      <c r="H870">
        <v>126</v>
      </c>
      <c r="I870" s="11">
        <f t="shared" si="83"/>
        <v>102.69047619047619</v>
      </c>
      <c r="J870" t="s">
        <v>21</v>
      </c>
      <c r="K870" t="s">
        <v>22</v>
      </c>
      <c r="L870" s="19">
        <f t="shared" si="79"/>
        <v>41559.208333333336</v>
      </c>
      <c r="M870" s="16">
        <f>(((N870/60)/60)/24)+DATE(1970,1,1)</f>
        <v>41559.208333333336</v>
      </c>
      <c r="N870">
        <v>1381554000</v>
      </c>
      <c r="O870" s="19">
        <f t="shared" si="80"/>
        <v>41570.208333333336</v>
      </c>
      <c r="P870">
        <v>1382504400</v>
      </c>
      <c r="Q870" t="b">
        <v>0</v>
      </c>
      <c r="R870" t="b">
        <v>0</v>
      </c>
      <c r="S870" t="s">
        <v>33</v>
      </c>
      <c r="T870" t="str">
        <f t="shared" si="81"/>
        <v>theater</v>
      </c>
      <c r="U870" t="str">
        <f t="shared" si="82"/>
        <v>plays</v>
      </c>
    </row>
    <row r="871" spans="1:21" x14ac:dyDescent="0.35">
      <c r="A871">
        <v>869</v>
      </c>
      <c r="B871" s="4" t="s">
        <v>1770</v>
      </c>
      <c r="C871" s="3" t="s">
        <v>1771</v>
      </c>
      <c r="D871" s="11">
        <v>161900</v>
      </c>
      <c r="E871" s="11">
        <v>38376</v>
      </c>
      <c r="F871" s="9">
        <f t="shared" si="78"/>
        <v>23.703520691785052</v>
      </c>
      <c r="G871" s="6" t="s">
        <v>14</v>
      </c>
      <c r="H871">
        <v>526</v>
      </c>
      <c r="I871" s="11">
        <f t="shared" si="83"/>
        <v>72.958174904942965</v>
      </c>
      <c r="J871" t="s">
        <v>21</v>
      </c>
      <c r="K871" t="s">
        <v>22</v>
      </c>
      <c r="L871" s="19">
        <f t="shared" si="79"/>
        <v>40350.208333333336</v>
      </c>
      <c r="M871" s="16">
        <f>(((N871/60)/60)/24)+DATE(1970,1,1)</f>
        <v>40350.208333333336</v>
      </c>
      <c r="N871">
        <v>1277096400</v>
      </c>
      <c r="O871" s="19">
        <f t="shared" si="80"/>
        <v>40364.208333333336</v>
      </c>
      <c r="P871">
        <v>1278306000</v>
      </c>
      <c r="Q871" t="b">
        <v>0</v>
      </c>
      <c r="R871" t="b">
        <v>0</v>
      </c>
      <c r="S871" t="s">
        <v>53</v>
      </c>
      <c r="T871" t="str">
        <f t="shared" si="81"/>
        <v>film &amp; video</v>
      </c>
      <c r="U871" t="str">
        <f t="shared" si="82"/>
        <v>drama</v>
      </c>
    </row>
    <row r="872" spans="1:21" x14ac:dyDescent="0.35">
      <c r="A872">
        <v>870</v>
      </c>
      <c r="B872" s="4" t="s">
        <v>1772</v>
      </c>
      <c r="C872" s="3" t="s">
        <v>1773</v>
      </c>
      <c r="D872" s="11">
        <v>7700</v>
      </c>
      <c r="E872" s="11">
        <v>6920</v>
      </c>
      <c r="F872" s="9">
        <f t="shared" si="78"/>
        <v>89.870129870129873</v>
      </c>
      <c r="G872" s="6" t="s">
        <v>14</v>
      </c>
      <c r="H872">
        <v>121</v>
      </c>
      <c r="I872" s="11">
        <f t="shared" si="83"/>
        <v>57.190082644628099</v>
      </c>
      <c r="J872" t="s">
        <v>21</v>
      </c>
      <c r="K872" t="s">
        <v>22</v>
      </c>
      <c r="L872" s="19">
        <f t="shared" si="79"/>
        <v>42240.208333333328</v>
      </c>
      <c r="M872" s="16">
        <f>(((N872/60)/60)/24)+DATE(1970,1,1)</f>
        <v>42240.208333333328</v>
      </c>
      <c r="N872">
        <v>1440392400</v>
      </c>
      <c r="O872" s="19">
        <f t="shared" si="80"/>
        <v>42265.208333333328</v>
      </c>
      <c r="P872">
        <v>1442552400</v>
      </c>
      <c r="Q872" t="b">
        <v>0</v>
      </c>
      <c r="R872" t="b">
        <v>0</v>
      </c>
      <c r="S872" t="s">
        <v>33</v>
      </c>
      <c r="T872" t="str">
        <f t="shared" si="81"/>
        <v>theater</v>
      </c>
      <c r="U872" t="str">
        <f t="shared" si="82"/>
        <v>plays</v>
      </c>
    </row>
    <row r="873" spans="1:21" ht="31" x14ac:dyDescent="0.35">
      <c r="A873">
        <v>871</v>
      </c>
      <c r="B873" s="4" t="s">
        <v>1774</v>
      </c>
      <c r="C873" s="3" t="s">
        <v>1775</v>
      </c>
      <c r="D873" s="11">
        <v>71500</v>
      </c>
      <c r="E873" s="11">
        <v>194912</v>
      </c>
      <c r="F873" s="9">
        <f t="shared" si="78"/>
        <v>272.6041958041958</v>
      </c>
      <c r="G873" s="6" t="s">
        <v>20</v>
      </c>
      <c r="H873">
        <v>2320</v>
      </c>
      <c r="I873" s="11">
        <f t="shared" si="83"/>
        <v>84.013793103448279</v>
      </c>
      <c r="J873" t="s">
        <v>21</v>
      </c>
      <c r="K873" t="s">
        <v>22</v>
      </c>
      <c r="L873" s="19">
        <f t="shared" si="79"/>
        <v>43040.208333333328</v>
      </c>
      <c r="M873" s="16">
        <f>(((N873/60)/60)/24)+DATE(1970,1,1)</f>
        <v>43040.208333333328</v>
      </c>
      <c r="N873">
        <v>1509512400</v>
      </c>
      <c r="O873" s="19">
        <f t="shared" si="80"/>
        <v>43058.25</v>
      </c>
      <c r="P873">
        <v>1511071200</v>
      </c>
      <c r="Q873" t="b">
        <v>0</v>
      </c>
      <c r="R873" t="b">
        <v>1</v>
      </c>
      <c r="S873" t="s">
        <v>33</v>
      </c>
      <c r="T873" t="str">
        <f t="shared" si="81"/>
        <v>theater</v>
      </c>
      <c r="U873" t="str">
        <f t="shared" si="82"/>
        <v>plays</v>
      </c>
    </row>
    <row r="874" spans="1:21" x14ac:dyDescent="0.35">
      <c r="A874">
        <v>872</v>
      </c>
      <c r="B874" s="4" t="s">
        <v>1776</v>
      </c>
      <c r="C874" s="3" t="s">
        <v>1777</v>
      </c>
      <c r="D874" s="11">
        <v>4700</v>
      </c>
      <c r="E874" s="11">
        <v>7992</v>
      </c>
      <c r="F874" s="9">
        <f t="shared" si="78"/>
        <v>170.04255319148936</v>
      </c>
      <c r="G874" s="6" t="s">
        <v>20</v>
      </c>
      <c r="H874">
        <v>81</v>
      </c>
      <c r="I874" s="11">
        <f t="shared" si="83"/>
        <v>98.666666666666671</v>
      </c>
      <c r="J874" t="s">
        <v>26</v>
      </c>
      <c r="K874" t="s">
        <v>27</v>
      </c>
      <c r="L874" s="19">
        <f t="shared" si="79"/>
        <v>43346.208333333328</v>
      </c>
      <c r="M874" s="16">
        <f>(((N874/60)/60)/24)+DATE(1970,1,1)</f>
        <v>43346.208333333328</v>
      </c>
      <c r="N874">
        <v>1535950800</v>
      </c>
      <c r="O874" s="19">
        <f t="shared" si="80"/>
        <v>43351.208333333328</v>
      </c>
      <c r="P874">
        <v>1536382800</v>
      </c>
      <c r="Q874" t="b">
        <v>0</v>
      </c>
      <c r="R874" t="b">
        <v>0</v>
      </c>
      <c r="S874" t="s">
        <v>474</v>
      </c>
      <c r="T874" t="str">
        <f t="shared" si="81"/>
        <v>film &amp; video</v>
      </c>
      <c r="U874" t="str">
        <f t="shared" si="82"/>
        <v>science fiction</v>
      </c>
    </row>
    <row r="875" spans="1:21" x14ac:dyDescent="0.35">
      <c r="A875">
        <v>873</v>
      </c>
      <c r="B875" s="4" t="s">
        <v>1778</v>
      </c>
      <c r="C875" s="3" t="s">
        <v>1779</v>
      </c>
      <c r="D875" s="11">
        <v>42100</v>
      </c>
      <c r="E875" s="11">
        <v>79268</v>
      </c>
      <c r="F875" s="9">
        <f t="shared" si="78"/>
        <v>188.28503562945369</v>
      </c>
      <c r="G875" s="6" t="s">
        <v>20</v>
      </c>
      <c r="H875">
        <v>1887</v>
      </c>
      <c r="I875" s="11">
        <f t="shared" si="83"/>
        <v>42.007419183889773</v>
      </c>
      <c r="J875" t="s">
        <v>21</v>
      </c>
      <c r="K875" t="s">
        <v>22</v>
      </c>
      <c r="L875" s="19">
        <f t="shared" si="79"/>
        <v>41647.25</v>
      </c>
      <c r="M875" s="16">
        <f>(((N875/60)/60)/24)+DATE(1970,1,1)</f>
        <v>41647.25</v>
      </c>
      <c r="N875">
        <v>1389160800</v>
      </c>
      <c r="O875" s="19">
        <f t="shared" si="80"/>
        <v>41652.25</v>
      </c>
      <c r="P875">
        <v>1389592800</v>
      </c>
      <c r="Q875" t="b">
        <v>0</v>
      </c>
      <c r="R875" t="b">
        <v>0</v>
      </c>
      <c r="S875" t="s">
        <v>122</v>
      </c>
      <c r="T875" t="str">
        <f t="shared" si="81"/>
        <v>photography</v>
      </c>
      <c r="U875" t="str">
        <f t="shared" si="82"/>
        <v>photography books</v>
      </c>
    </row>
    <row r="876" spans="1:21" x14ac:dyDescent="0.35">
      <c r="A876">
        <v>874</v>
      </c>
      <c r="B876" s="4" t="s">
        <v>1780</v>
      </c>
      <c r="C876" s="3" t="s">
        <v>1781</v>
      </c>
      <c r="D876" s="11">
        <v>40200</v>
      </c>
      <c r="E876" s="11">
        <v>139468</v>
      </c>
      <c r="F876" s="9">
        <f t="shared" si="78"/>
        <v>346.93532338308455</v>
      </c>
      <c r="G876" s="6" t="s">
        <v>20</v>
      </c>
      <c r="H876">
        <v>4358</v>
      </c>
      <c r="I876" s="11">
        <f t="shared" si="83"/>
        <v>32.002753556677376</v>
      </c>
      <c r="J876" t="s">
        <v>21</v>
      </c>
      <c r="K876" t="s">
        <v>22</v>
      </c>
      <c r="L876" s="19">
        <f t="shared" si="79"/>
        <v>40291.208333333336</v>
      </c>
      <c r="M876" s="16">
        <f>(((N876/60)/60)/24)+DATE(1970,1,1)</f>
        <v>40291.208333333336</v>
      </c>
      <c r="N876">
        <v>1271998800</v>
      </c>
      <c r="O876" s="19">
        <f t="shared" si="80"/>
        <v>40329.208333333336</v>
      </c>
      <c r="P876">
        <v>1275282000</v>
      </c>
      <c r="Q876" t="b">
        <v>0</v>
      </c>
      <c r="R876" t="b">
        <v>1</v>
      </c>
      <c r="S876" t="s">
        <v>122</v>
      </c>
      <c r="T876" t="str">
        <f t="shared" si="81"/>
        <v>photography</v>
      </c>
      <c r="U876" t="str">
        <f t="shared" si="82"/>
        <v>photography books</v>
      </c>
    </row>
    <row r="877" spans="1:21" x14ac:dyDescent="0.35">
      <c r="A877">
        <v>875</v>
      </c>
      <c r="B877" s="4" t="s">
        <v>1782</v>
      </c>
      <c r="C877" s="3" t="s">
        <v>1783</v>
      </c>
      <c r="D877" s="11">
        <v>7900</v>
      </c>
      <c r="E877" s="11">
        <v>5465</v>
      </c>
      <c r="F877" s="9">
        <f t="shared" si="78"/>
        <v>69.177215189873422</v>
      </c>
      <c r="G877" s="6" t="s">
        <v>14</v>
      </c>
      <c r="H877">
        <v>67</v>
      </c>
      <c r="I877" s="11">
        <f t="shared" si="83"/>
        <v>81.567164179104481</v>
      </c>
      <c r="J877" t="s">
        <v>21</v>
      </c>
      <c r="K877" t="s">
        <v>22</v>
      </c>
      <c r="L877" s="19">
        <f t="shared" si="79"/>
        <v>40556.25</v>
      </c>
      <c r="M877" s="16">
        <f>(((N877/60)/60)/24)+DATE(1970,1,1)</f>
        <v>40556.25</v>
      </c>
      <c r="N877">
        <v>1294898400</v>
      </c>
      <c r="O877" s="19">
        <f t="shared" si="80"/>
        <v>40557.25</v>
      </c>
      <c r="P877">
        <v>1294984800</v>
      </c>
      <c r="Q877" t="b">
        <v>0</v>
      </c>
      <c r="R877" t="b">
        <v>0</v>
      </c>
      <c r="S877" t="s">
        <v>23</v>
      </c>
      <c r="T877" t="str">
        <f t="shared" si="81"/>
        <v>music</v>
      </c>
      <c r="U877" t="str">
        <f t="shared" si="82"/>
        <v>rock</v>
      </c>
    </row>
    <row r="878" spans="1:21" ht="31" x14ac:dyDescent="0.35">
      <c r="A878">
        <v>876</v>
      </c>
      <c r="B878" s="4" t="s">
        <v>1784</v>
      </c>
      <c r="C878" s="3" t="s">
        <v>1785</v>
      </c>
      <c r="D878" s="11">
        <v>8300</v>
      </c>
      <c r="E878" s="11">
        <v>2111</v>
      </c>
      <c r="F878" s="9">
        <f t="shared" si="78"/>
        <v>25.433734939759034</v>
      </c>
      <c r="G878" s="6" t="s">
        <v>14</v>
      </c>
      <c r="H878">
        <v>57</v>
      </c>
      <c r="I878" s="11">
        <f t="shared" si="83"/>
        <v>37.035087719298247</v>
      </c>
      <c r="J878" t="s">
        <v>15</v>
      </c>
      <c r="K878" t="s">
        <v>16</v>
      </c>
      <c r="L878" s="19">
        <f t="shared" si="79"/>
        <v>43624.208333333328</v>
      </c>
      <c r="M878" s="16">
        <f>(((N878/60)/60)/24)+DATE(1970,1,1)</f>
        <v>43624.208333333328</v>
      </c>
      <c r="N878">
        <v>1559970000</v>
      </c>
      <c r="O878" s="19">
        <f t="shared" si="80"/>
        <v>43648.208333333328</v>
      </c>
      <c r="P878">
        <v>1562043600</v>
      </c>
      <c r="Q878" t="b">
        <v>0</v>
      </c>
      <c r="R878" t="b">
        <v>0</v>
      </c>
      <c r="S878" t="s">
        <v>122</v>
      </c>
      <c r="T878" t="str">
        <f t="shared" si="81"/>
        <v>photography</v>
      </c>
      <c r="U878" t="str">
        <f t="shared" si="82"/>
        <v>photography books</v>
      </c>
    </row>
    <row r="879" spans="1:21" x14ac:dyDescent="0.35">
      <c r="A879">
        <v>877</v>
      </c>
      <c r="B879" s="4" t="s">
        <v>1786</v>
      </c>
      <c r="C879" s="3" t="s">
        <v>1787</v>
      </c>
      <c r="D879" s="11">
        <v>163600</v>
      </c>
      <c r="E879" s="11">
        <v>126628</v>
      </c>
      <c r="F879" s="9">
        <f t="shared" si="78"/>
        <v>77.400977995110026</v>
      </c>
      <c r="G879" s="6" t="s">
        <v>14</v>
      </c>
      <c r="H879">
        <v>1229</v>
      </c>
      <c r="I879" s="11">
        <f t="shared" si="83"/>
        <v>103.033360455655</v>
      </c>
      <c r="J879" t="s">
        <v>21</v>
      </c>
      <c r="K879" t="s">
        <v>22</v>
      </c>
      <c r="L879" s="19">
        <f t="shared" si="79"/>
        <v>42577.208333333328</v>
      </c>
      <c r="M879" s="16">
        <f>(((N879/60)/60)/24)+DATE(1970,1,1)</f>
        <v>42577.208333333328</v>
      </c>
      <c r="N879">
        <v>1469509200</v>
      </c>
      <c r="O879" s="19">
        <f t="shared" si="80"/>
        <v>42578.208333333328</v>
      </c>
      <c r="P879">
        <v>1469595600</v>
      </c>
      <c r="Q879" t="b">
        <v>0</v>
      </c>
      <c r="R879" t="b">
        <v>0</v>
      </c>
      <c r="S879" t="s">
        <v>17</v>
      </c>
      <c r="T879" t="str">
        <f t="shared" si="81"/>
        <v>food</v>
      </c>
      <c r="U879" t="str">
        <f t="shared" si="82"/>
        <v>food trucks</v>
      </c>
    </row>
    <row r="880" spans="1:21" x14ac:dyDescent="0.35">
      <c r="A880">
        <v>878</v>
      </c>
      <c r="B880" s="4" t="s">
        <v>1788</v>
      </c>
      <c r="C880" s="3" t="s">
        <v>1789</v>
      </c>
      <c r="D880" s="11">
        <v>2700</v>
      </c>
      <c r="E880" s="11">
        <v>1012</v>
      </c>
      <c r="F880" s="9">
        <f t="shared" si="78"/>
        <v>37.481481481481481</v>
      </c>
      <c r="G880" s="6" t="s">
        <v>14</v>
      </c>
      <c r="H880">
        <v>12</v>
      </c>
      <c r="I880" s="11">
        <f t="shared" si="83"/>
        <v>84.333333333333329</v>
      </c>
      <c r="J880" t="s">
        <v>107</v>
      </c>
      <c r="K880" t="s">
        <v>108</v>
      </c>
      <c r="L880" s="19">
        <f t="shared" si="79"/>
        <v>43845.25</v>
      </c>
      <c r="M880" s="16">
        <f>(((N880/60)/60)/24)+DATE(1970,1,1)</f>
        <v>43845.25</v>
      </c>
      <c r="N880">
        <v>1579068000</v>
      </c>
      <c r="O880" s="19">
        <f t="shared" si="80"/>
        <v>43869.25</v>
      </c>
      <c r="P880">
        <v>1581141600</v>
      </c>
      <c r="Q880" t="b">
        <v>0</v>
      </c>
      <c r="R880" t="b">
        <v>0</v>
      </c>
      <c r="S880" t="s">
        <v>148</v>
      </c>
      <c r="T880" t="str">
        <f t="shared" si="81"/>
        <v>music</v>
      </c>
      <c r="U880" t="str">
        <f t="shared" si="82"/>
        <v>metal</v>
      </c>
    </row>
    <row r="881" spans="1:21" x14ac:dyDescent="0.35">
      <c r="A881">
        <v>879</v>
      </c>
      <c r="B881" s="4" t="s">
        <v>1790</v>
      </c>
      <c r="C881" s="3" t="s">
        <v>1791</v>
      </c>
      <c r="D881" s="11">
        <v>1000</v>
      </c>
      <c r="E881" s="11">
        <v>5438</v>
      </c>
      <c r="F881" s="9">
        <f t="shared" si="78"/>
        <v>543.79999999999995</v>
      </c>
      <c r="G881" s="6" t="s">
        <v>20</v>
      </c>
      <c r="H881">
        <v>53</v>
      </c>
      <c r="I881" s="11">
        <f t="shared" si="83"/>
        <v>102.60377358490567</v>
      </c>
      <c r="J881" t="s">
        <v>21</v>
      </c>
      <c r="K881" t="s">
        <v>22</v>
      </c>
      <c r="L881" s="19">
        <f t="shared" si="79"/>
        <v>42788.25</v>
      </c>
      <c r="M881" s="16">
        <f>(((N881/60)/60)/24)+DATE(1970,1,1)</f>
        <v>42788.25</v>
      </c>
      <c r="N881">
        <v>1487743200</v>
      </c>
      <c r="O881" s="19">
        <f t="shared" si="80"/>
        <v>42797.25</v>
      </c>
      <c r="P881">
        <v>1488520800</v>
      </c>
      <c r="Q881" t="b">
        <v>0</v>
      </c>
      <c r="R881" t="b">
        <v>0</v>
      </c>
      <c r="S881" t="s">
        <v>68</v>
      </c>
      <c r="T881" t="str">
        <f t="shared" si="81"/>
        <v>publishing</v>
      </c>
      <c r="U881" t="str">
        <f t="shared" si="82"/>
        <v>nonfiction</v>
      </c>
    </row>
    <row r="882" spans="1:21" x14ac:dyDescent="0.35">
      <c r="A882">
        <v>880</v>
      </c>
      <c r="B882" s="4" t="s">
        <v>1792</v>
      </c>
      <c r="C882" s="3" t="s">
        <v>1793</v>
      </c>
      <c r="D882" s="11">
        <v>84500</v>
      </c>
      <c r="E882" s="11">
        <v>193101</v>
      </c>
      <c r="F882" s="9">
        <f t="shared" si="78"/>
        <v>228.52189349112427</v>
      </c>
      <c r="G882" s="6" t="s">
        <v>20</v>
      </c>
      <c r="H882">
        <v>2414</v>
      </c>
      <c r="I882" s="11">
        <f t="shared" si="83"/>
        <v>79.992129246064621</v>
      </c>
      <c r="J882" t="s">
        <v>21</v>
      </c>
      <c r="K882" t="s">
        <v>22</v>
      </c>
      <c r="L882" s="19">
        <f t="shared" si="79"/>
        <v>43667.208333333328</v>
      </c>
      <c r="M882" s="16">
        <f>(((N882/60)/60)/24)+DATE(1970,1,1)</f>
        <v>43667.208333333328</v>
      </c>
      <c r="N882">
        <v>1563685200</v>
      </c>
      <c r="O882" s="19">
        <f t="shared" si="80"/>
        <v>43669.208333333328</v>
      </c>
      <c r="P882">
        <v>1563858000</v>
      </c>
      <c r="Q882" t="b">
        <v>0</v>
      </c>
      <c r="R882" t="b">
        <v>0</v>
      </c>
      <c r="S882" t="s">
        <v>50</v>
      </c>
      <c r="T882" t="str">
        <f t="shared" si="81"/>
        <v>music</v>
      </c>
      <c r="U882" t="str">
        <f t="shared" si="82"/>
        <v>electric music</v>
      </c>
    </row>
    <row r="883" spans="1:21" x14ac:dyDescent="0.35">
      <c r="A883">
        <v>881</v>
      </c>
      <c r="B883" s="4" t="s">
        <v>1794</v>
      </c>
      <c r="C883" s="3" t="s">
        <v>1795</v>
      </c>
      <c r="D883" s="11">
        <v>81300</v>
      </c>
      <c r="E883" s="11">
        <v>31665</v>
      </c>
      <c r="F883" s="9">
        <f t="shared" si="78"/>
        <v>38.948339483394832</v>
      </c>
      <c r="G883" s="6" t="s">
        <v>14</v>
      </c>
      <c r="H883">
        <v>452</v>
      </c>
      <c r="I883" s="11">
        <f t="shared" si="83"/>
        <v>70.055309734513273</v>
      </c>
      <c r="J883" t="s">
        <v>21</v>
      </c>
      <c r="K883" t="s">
        <v>22</v>
      </c>
      <c r="L883" s="19">
        <f t="shared" si="79"/>
        <v>42194.208333333328</v>
      </c>
      <c r="M883" s="16">
        <f>(((N883/60)/60)/24)+DATE(1970,1,1)</f>
        <v>42194.208333333328</v>
      </c>
      <c r="N883">
        <v>1436418000</v>
      </c>
      <c r="O883" s="19">
        <f t="shared" si="80"/>
        <v>42223.208333333328</v>
      </c>
      <c r="P883">
        <v>1438923600</v>
      </c>
      <c r="Q883" t="b">
        <v>0</v>
      </c>
      <c r="R883" t="b">
        <v>1</v>
      </c>
      <c r="S883" t="s">
        <v>33</v>
      </c>
      <c r="T883" t="str">
        <f t="shared" si="81"/>
        <v>theater</v>
      </c>
      <c r="U883" t="str">
        <f t="shared" si="82"/>
        <v>plays</v>
      </c>
    </row>
    <row r="884" spans="1:21" x14ac:dyDescent="0.35">
      <c r="A884">
        <v>882</v>
      </c>
      <c r="B884" s="4" t="s">
        <v>1796</v>
      </c>
      <c r="C884" s="3" t="s">
        <v>1797</v>
      </c>
      <c r="D884" s="11">
        <v>800</v>
      </c>
      <c r="E884" s="11">
        <v>2960</v>
      </c>
      <c r="F884" s="9">
        <f t="shared" si="78"/>
        <v>370</v>
      </c>
      <c r="G884" s="6" t="s">
        <v>20</v>
      </c>
      <c r="H884">
        <v>80</v>
      </c>
      <c r="I884" s="11">
        <f t="shared" si="83"/>
        <v>37</v>
      </c>
      <c r="J884" t="s">
        <v>21</v>
      </c>
      <c r="K884" t="s">
        <v>22</v>
      </c>
      <c r="L884" s="19">
        <f t="shared" si="79"/>
        <v>42025.25</v>
      </c>
      <c r="M884" s="16">
        <f>(((N884/60)/60)/24)+DATE(1970,1,1)</f>
        <v>42025.25</v>
      </c>
      <c r="N884">
        <v>1421820000</v>
      </c>
      <c r="O884" s="19">
        <f t="shared" si="80"/>
        <v>42029.25</v>
      </c>
      <c r="P884">
        <v>1422165600</v>
      </c>
      <c r="Q884" t="b">
        <v>0</v>
      </c>
      <c r="R884" t="b">
        <v>0</v>
      </c>
      <c r="S884" t="s">
        <v>33</v>
      </c>
      <c r="T884" t="str">
        <f t="shared" si="81"/>
        <v>theater</v>
      </c>
      <c r="U884" t="str">
        <f t="shared" si="82"/>
        <v>plays</v>
      </c>
    </row>
    <row r="885" spans="1:21" ht="31" x14ac:dyDescent="0.35">
      <c r="A885">
        <v>883</v>
      </c>
      <c r="B885" s="4" t="s">
        <v>1798</v>
      </c>
      <c r="C885" s="3" t="s">
        <v>1799</v>
      </c>
      <c r="D885" s="11">
        <v>3400</v>
      </c>
      <c r="E885" s="11">
        <v>8089</v>
      </c>
      <c r="F885" s="9">
        <f t="shared" si="78"/>
        <v>237.91176470588232</v>
      </c>
      <c r="G885" s="6" t="s">
        <v>20</v>
      </c>
      <c r="H885">
        <v>193</v>
      </c>
      <c r="I885" s="11">
        <f t="shared" si="83"/>
        <v>41.911917098445599</v>
      </c>
      <c r="J885" t="s">
        <v>21</v>
      </c>
      <c r="K885" t="s">
        <v>22</v>
      </c>
      <c r="L885" s="19">
        <f t="shared" si="79"/>
        <v>40323.208333333336</v>
      </c>
      <c r="M885" s="16">
        <f>(((N885/60)/60)/24)+DATE(1970,1,1)</f>
        <v>40323.208333333336</v>
      </c>
      <c r="N885">
        <v>1274763600</v>
      </c>
      <c r="O885" s="19">
        <f t="shared" si="80"/>
        <v>40359.208333333336</v>
      </c>
      <c r="P885">
        <v>1277874000</v>
      </c>
      <c r="Q885" t="b">
        <v>0</v>
      </c>
      <c r="R885" t="b">
        <v>0</v>
      </c>
      <c r="S885" t="s">
        <v>100</v>
      </c>
      <c r="T885" t="str">
        <f t="shared" si="81"/>
        <v>film &amp; video</v>
      </c>
      <c r="U885" t="str">
        <f t="shared" si="82"/>
        <v>shorts</v>
      </c>
    </row>
    <row r="886" spans="1:21" x14ac:dyDescent="0.35">
      <c r="A886">
        <v>884</v>
      </c>
      <c r="B886" s="4" t="s">
        <v>1800</v>
      </c>
      <c r="C886" s="3" t="s">
        <v>1801</v>
      </c>
      <c r="D886" s="11">
        <v>170800</v>
      </c>
      <c r="E886" s="11">
        <v>109374</v>
      </c>
      <c r="F886" s="9">
        <f t="shared" si="78"/>
        <v>64.036299765807954</v>
      </c>
      <c r="G886" s="6" t="s">
        <v>14</v>
      </c>
      <c r="H886">
        <v>1886</v>
      </c>
      <c r="I886" s="11">
        <f t="shared" si="83"/>
        <v>57.992576882290564</v>
      </c>
      <c r="J886" t="s">
        <v>21</v>
      </c>
      <c r="K886" t="s">
        <v>22</v>
      </c>
      <c r="L886" s="19">
        <f t="shared" si="79"/>
        <v>41763.208333333336</v>
      </c>
      <c r="M886" s="16">
        <f>(((N886/60)/60)/24)+DATE(1970,1,1)</f>
        <v>41763.208333333336</v>
      </c>
      <c r="N886">
        <v>1399179600</v>
      </c>
      <c r="O886" s="19">
        <f t="shared" si="80"/>
        <v>41765.208333333336</v>
      </c>
      <c r="P886">
        <v>1399352400</v>
      </c>
      <c r="Q886" t="b">
        <v>0</v>
      </c>
      <c r="R886" t="b">
        <v>1</v>
      </c>
      <c r="S886" t="s">
        <v>33</v>
      </c>
      <c r="T886" t="str">
        <f t="shared" si="81"/>
        <v>theater</v>
      </c>
      <c r="U886" t="str">
        <f t="shared" si="82"/>
        <v>plays</v>
      </c>
    </row>
    <row r="887" spans="1:21" x14ac:dyDescent="0.35">
      <c r="A887">
        <v>885</v>
      </c>
      <c r="B887" s="4" t="s">
        <v>1802</v>
      </c>
      <c r="C887" s="3" t="s">
        <v>1803</v>
      </c>
      <c r="D887" s="11">
        <v>1800</v>
      </c>
      <c r="E887" s="11">
        <v>2129</v>
      </c>
      <c r="F887" s="9">
        <f t="shared" si="78"/>
        <v>118.27777777777777</v>
      </c>
      <c r="G887" s="6" t="s">
        <v>20</v>
      </c>
      <c r="H887">
        <v>52</v>
      </c>
      <c r="I887" s="11">
        <f t="shared" si="83"/>
        <v>40.942307692307693</v>
      </c>
      <c r="J887" t="s">
        <v>21</v>
      </c>
      <c r="K887" t="s">
        <v>22</v>
      </c>
      <c r="L887" s="19">
        <f t="shared" si="79"/>
        <v>40335.208333333336</v>
      </c>
      <c r="M887" s="16">
        <f>(((N887/60)/60)/24)+DATE(1970,1,1)</f>
        <v>40335.208333333336</v>
      </c>
      <c r="N887">
        <v>1275800400</v>
      </c>
      <c r="O887" s="19">
        <f t="shared" si="80"/>
        <v>40373.208333333336</v>
      </c>
      <c r="P887">
        <v>1279083600</v>
      </c>
      <c r="Q887" t="b">
        <v>0</v>
      </c>
      <c r="R887" t="b">
        <v>0</v>
      </c>
      <c r="S887" t="s">
        <v>33</v>
      </c>
      <c r="T887" t="str">
        <f t="shared" si="81"/>
        <v>theater</v>
      </c>
      <c r="U887" t="str">
        <f t="shared" si="82"/>
        <v>plays</v>
      </c>
    </row>
    <row r="888" spans="1:21" x14ac:dyDescent="0.35">
      <c r="A888">
        <v>886</v>
      </c>
      <c r="B888" s="4" t="s">
        <v>1804</v>
      </c>
      <c r="C888" s="3" t="s">
        <v>1805</v>
      </c>
      <c r="D888" s="11">
        <v>150600</v>
      </c>
      <c r="E888" s="11">
        <v>127745</v>
      </c>
      <c r="F888" s="9">
        <f t="shared" si="78"/>
        <v>84.824037184594957</v>
      </c>
      <c r="G888" s="6" t="s">
        <v>14</v>
      </c>
      <c r="H888">
        <v>1825</v>
      </c>
      <c r="I888" s="11">
        <f t="shared" si="83"/>
        <v>69.9972602739726</v>
      </c>
      <c r="J888" t="s">
        <v>21</v>
      </c>
      <c r="K888" t="s">
        <v>22</v>
      </c>
      <c r="L888" s="19">
        <f t="shared" si="79"/>
        <v>40416.208333333336</v>
      </c>
      <c r="M888" s="16">
        <f>(((N888/60)/60)/24)+DATE(1970,1,1)</f>
        <v>40416.208333333336</v>
      </c>
      <c r="N888">
        <v>1282798800</v>
      </c>
      <c r="O888" s="19">
        <f t="shared" si="80"/>
        <v>40434.208333333336</v>
      </c>
      <c r="P888">
        <v>1284354000</v>
      </c>
      <c r="Q888" t="b">
        <v>0</v>
      </c>
      <c r="R888" t="b">
        <v>0</v>
      </c>
      <c r="S888" t="s">
        <v>60</v>
      </c>
      <c r="T888" t="str">
        <f t="shared" si="81"/>
        <v>music</v>
      </c>
      <c r="U888" t="str">
        <f t="shared" si="82"/>
        <v>indie rock</v>
      </c>
    </row>
    <row r="889" spans="1:21" ht="31" x14ac:dyDescent="0.35">
      <c r="A889">
        <v>887</v>
      </c>
      <c r="B889" s="4" t="s">
        <v>1806</v>
      </c>
      <c r="C889" s="3" t="s">
        <v>1807</v>
      </c>
      <c r="D889" s="11">
        <v>7800</v>
      </c>
      <c r="E889" s="11">
        <v>2289</v>
      </c>
      <c r="F889" s="9">
        <f t="shared" si="78"/>
        <v>29.346153846153843</v>
      </c>
      <c r="G889" s="6" t="s">
        <v>14</v>
      </c>
      <c r="H889">
        <v>31</v>
      </c>
      <c r="I889" s="11">
        <f t="shared" si="83"/>
        <v>73.838709677419359</v>
      </c>
      <c r="J889" t="s">
        <v>21</v>
      </c>
      <c r="K889" t="s">
        <v>22</v>
      </c>
      <c r="L889" s="19">
        <f t="shared" si="79"/>
        <v>42202.208333333328</v>
      </c>
      <c r="M889" s="16">
        <f>(((N889/60)/60)/24)+DATE(1970,1,1)</f>
        <v>42202.208333333328</v>
      </c>
      <c r="N889">
        <v>1437109200</v>
      </c>
      <c r="O889" s="19">
        <f t="shared" si="80"/>
        <v>42249.208333333328</v>
      </c>
      <c r="P889">
        <v>1441170000</v>
      </c>
      <c r="Q889" t="b">
        <v>0</v>
      </c>
      <c r="R889" t="b">
        <v>1</v>
      </c>
      <c r="S889" t="s">
        <v>33</v>
      </c>
      <c r="T889" t="str">
        <f t="shared" si="81"/>
        <v>theater</v>
      </c>
      <c r="U889" t="str">
        <f t="shared" si="82"/>
        <v>plays</v>
      </c>
    </row>
    <row r="890" spans="1:21" ht="31" x14ac:dyDescent="0.35">
      <c r="A890">
        <v>888</v>
      </c>
      <c r="B890" s="4" t="s">
        <v>1808</v>
      </c>
      <c r="C890" s="3" t="s">
        <v>1809</v>
      </c>
      <c r="D890" s="11">
        <v>5800</v>
      </c>
      <c r="E890" s="11">
        <v>12174</v>
      </c>
      <c r="F890" s="9">
        <f t="shared" si="78"/>
        <v>209.89655172413794</v>
      </c>
      <c r="G890" s="6" t="s">
        <v>20</v>
      </c>
      <c r="H890">
        <v>290</v>
      </c>
      <c r="I890" s="11">
        <f t="shared" si="83"/>
        <v>41.979310344827589</v>
      </c>
      <c r="J890" t="s">
        <v>21</v>
      </c>
      <c r="K890" t="s">
        <v>22</v>
      </c>
      <c r="L890" s="19">
        <f t="shared" si="79"/>
        <v>42836.208333333328</v>
      </c>
      <c r="M890" s="16">
        <f>(((N890/60)/60)/24)+DATE(1970,1,1)</f>
        <v>42836.208333333328</v>
      </c>
      <c r="N890">
        <v>1491886800</v>
      </c>
      <c r="O890" s="19">
        <f t="shared" si="80"/>
        <v>42855.208333333328</v>
      </c>
      <c r="P890">
        <v>1493528400</v>
      </c>
      <c r="Q890" t="b">
        <v>0</v>
      </c>
      <c r="R890" t="b">
        <v>0</v>
      </c>
      <c r="S890" t="s">
        <v>33</v>
      </c>
      <c r="T890" t="str">
        <f t="shared" si="81"/>
        <v>theater</v>
      </c>
      <c r="U890" t="str">
        <f t="shared" si="82"/>
        <v>plays</v>
      </c>
    </row>
    <row r="891" spans="1:21" x14ac:dyDescent="0.35">
      <c r="A891">
        <v>889</v>
      </c>
      <c r="B891" s="4" t="s">
        <v>1810</v>
      </c>
      <c r="C891" s="3" t="s">
        <v>1811</v>
      </c>
      <c r="D891" s="11">
        <v>5600</v>
      </c>
      <c r="E891" s="11">
        <v>9508</v>
      </c>
      <c r="F891" s="9">
        <f t="shared" si="78"/>
        <v>169.78571428571431</v>
      </c>
      <c r="G891" s="6" t="s">
        <v>20</v>
      </c>
      <c r="H891">
        <v>122</v>
      </c>
      <c r="I891" s="11">
        <f t="shared" si="83"/>
        <v>77.93442622950819</v>
      </c>
      <c r="J891" t="s">
        <v>21</v>
      </c>
      <c r="K891" t="s">
        <v>22</v>
      </c>
      <c r="L891" s="19">
        <f t="shared" si="79"/>
        <v>41710.208333333336</v>
      </c>
      <c r="M891" s="16">
        <f>(((N891/60)/60)/24)+DATE(1970,1,1)</f>
        <v>41710.208333333336</v>
      </c>
      <c r="N891">
        <v>1394600400</v>
      </c>
      <c r="O891" s="19">
        <f t="shared" si="80"/>
        <v>41717.208333333336</v>
      </c>
      <c r="P891">
        <v>1395205200</v>
      </c>
      <c r="Q891" t="b">
        <v>0</v>
      </c>
      <c r="R891" t="b">
        <v>1</v>
      </c>
      <c r="S891" t="s">
        <v>50</v>
      </c>
      <c r="T891" t="str">
        <f t="shared" si="81"/>
        <v>music</v>
      </c>
      <c r="U891" t="str">
        <f t="shared" si="82"/>
        <v>electric music</v>
      </c>
    </row>
    <row r="892" spans="1:21" x14ac:dyDescent="0.35">
      <c r="A892">
        <v>890</v>
      </c>
      <c r="B892" s="4" t="s">
        <v>1812</v>
      </c>
      <c r="C892" s="3" t="s">
        <v>1813</v>
      </c>
      <c r="D892" s="11">
        <v>134400</v>
      </c>
      <c r="E892" s="11">
        <v>155849</v>
      </c>
      <c r="F892" s="9">
        <f t="shared" si="78"/>
        <v>115.95907738095239</v>
      </c>
      <c r="G892" s="6" t="s">
        <v>20</v>
      </c>
      <c r="H892">
        <v>1470</v>
      </c>
      <c r="I892" s="11">
        <f t="shared" si="83"/>
        <v>106.01972789115646</v>
      </c>
      <c r="J892" t="s">
        <v>21</v>
      </c>
      <c r="K892" t="s">
        <v>22</v>
      </c>
      <c r="L892" s="19">
        <f t="shared" si="79"/>
        <v>43640.208333333328</v>
      </c>
      <c r="M892" s="16">
        <f>(((N892/60)/60)/24)+DATE(1970,1,1)</f>
        <v>43640.208333333328</v>
      </c>
      <c r="N892">
        <v>1561352400</v>
      </c>
      <c r="O892" s="19">
        <f t="shared" si="80"/>
        <v>43641.208333333328</v>
      </c>
      <c r="P892">
        <v>1561438800</v>
      </c>
      <c r="Q892" t="b">
        <v>0</v>
      </c>
      <c r="R892" t="b">
        <v>0</v>
      </c>
      <c r="S892" t="s">
        <v>60</v>
      </c>
      <c r="T892" t="str">
        <f t="shared" si="81"/>
        <v>music</v>
      </c>
      <c r="U892" t="str">
        <f t="shared" si="82"/>
        <v>indie rock</v>
      </c>
    </row>
    <row r="893" spans="1:21" ht="31" x14ac:dyDescent="0.35">
      <c r="A893">
        <v>891</v>
      </c>
      <c r="B893" s="4" t="s">
        <v>1814</v>
      </c>
      <c r="C893" s="3" t="s">
        <v>1815</v>
      </c>
      <c r="D893" s="11">
        <v>3000</v>
      </c>
      <c r="E893" s="11">
        <v>7758</v>
      </c>
      <c r="F893" s="9">
        <f t="shared" si="78"/>
        <v>258.59999999999997</v>
      </c>
      <c r="G893" s="6" t="s">
        <v>20</v>
      </c>
      <c r="H893">
        <v>165</v>
      </c>
      <c r="I893" s="11">
        <f t="shared" si="83"/>
        <v>47.018181818181816</v>
      </c>
      <c r="J893" t="s">
        <v>15</v>
      </c>
      <c r="K893" t="s">
        <v>16</v>
      </c>
      <c r="L893" s="19">
        <f t="shared" si="79"/>
        <v>40880.25</v>
      </c>
      <c r="M893" s="16">
        <f>(((N893/60)/60)/24)+DATE(1970,1,1)</f>
        <v>40880.25</v>
      </c>
      <c r="N893">
        <v>1322892000</v>
      </c>
      <c r="O893" s="19">
        <f t="shared" si="80"/>
        <v>40924.25</v>
      </c>
      <c r="P893">
        <v>1326693600</v>
      </c>
      <c r="Q893" t="b">
        <v>0</v>
      </c>
      <c r="R893" t="b">
        <v>0</v>
      </c>
      <c r="S893" t="s">
        <v>42</v>
      </c>
      <c r="T893" t="str">
        <f t="shared" si="81"/>
        <v>film &amp; video</v>
      </c>
      <c r="U893" t="str">
        <f t="shared" si="82"/>
        <v>documentary</v>
      </c>
    </row>
    <row r="894" spans="1:21" x14ac:dyDescent="0.35">
      <c r="A894">
        <v>892</v>
      </c>
      <c r="B894" s="4" t="s">
        <v>1816</v>
      </c>
      <c r="C894" s="3" t="s">
        <v>1817</v>
      </c>
      <c r="D894" s="11">
        <v>6000</v>
      </c>
      <c r="E894" s="11">
        <v>13835</v>
      </c>
      <c r="F894" s="9">
        <f t="shared" si="78"/>
        <v>230.58333333333331</v>
      </c>
      <c r="G894" s="6" t="s">
        <v>20</v>
      </c>
      <c r="H894">
        <v>182</v>
      </c>
      <c r="I894" s="11">
        <f t="shared" si="83"/>
        <v>76.016483516483518</v>
      </c>
      <c r="J894" t="s">
        <v>21</v>
      </c>
      <c r="K894" t="s">
        <v>22</v>
      </c>
      <c r="L894" s="19">
        <f t="shared" si="79"/>
        <v>40319.208333333336</v>
      </c>
      <c r="M894" s="16">
        <f>(((N894/60)/60)/24)+DATE(1970,1,1)</f>
        <v>40319.208333333336</v>
      </c>
      <c r="N894">
        <v>1274418000</v>
      </c>
      <c r="O894" s="19">
        <f t="shared" si="80"/>
        <v>40360.208333333336</v>
      </c>
      <c r="P894">
        <v>1277960400</v>
      </c>
      <c r="Q894" t="b">
        <v>0</v>
      </c>
      <c r="R894" t="b">
        <v>0</v>
      </c>
      <c r="S894" t="s">
        <v>206</v>
      </c>
      <c r="T894" t="str">
        <f t="shared" si="81"/>
        <v>publishing</v>
      </c>
      <c r="U894" t="str">
        <f t="shared" si="82"/>
        <v>translations</v>
      </c>
    </row>
    <row r="895" spans="1:21" x14ac:dyDescent="0.35">
      <c r="A895">
        <v>893</v>
      </c>
      <c r="B895" s="4" t="s">
        <v>1818</v>
      </c>
      <c r="C895" s="3" t="s">
        <v>1819</v>
      </c>
      <c r="D895" s="11">
        <v>8400</v>
      </c>
      <c r="E895" s="11">
        <v>10770</v>
      </c>
      <c r="F895" s="9">
        <f t="shared" si="78"/>
        <v>128.21428571428572</v>
      </c>
      <c r="G895" s="6" t="s">
        <v>20</v>
      </c>
      <c r="H895">
        <v>199</v>
      </c>
      <c r="I895" s="11">
        <f t="shared" si="83"/>
        <v>54.120603015075375</v>
      </c>
      <c r="J895" t="s">
        <v>107</v>
      </c>
      <c r="K895" t="s">
        <v>108</v>
      </c>
      <c r="L895" s="19">
        <f t="shared" si="79"/>
        <v>42170.208333333328</v>
      </c>
      <c r="M895" s="16">
        <f>(((N895/60)/60)/24)+DATE(1970,1,1)</f>
        <v>42170.208333333328</v>
      </c>
      <c r="N895">
        <v>1434344400</v>
      </c>
      <c r="O895" s="19">
        <f t="shared" si="80"/>
        <v>42174.208333333328</v>
      </c>
      <c r="P895">
        <v>1434690000</v>
      </c>
      <c r="Q895" t="b">
        <v>0</v>
      </c>
      <c r="R895" t="b">
        <v>1</v>
      </c>
      <c r="S895" t="s">
        <v>42</v>
      </c>
      <c r="T895" t="str">
        <f t="shared" si="81"/>
        <v>film &amp; video</v>
      </c>
      <c r="U895" t="str">
        <f t="shared" si="82"/>
        <v>documentary</v>
      </c>
    </row>
    <row r="896" spans="1:21" x14ac:dyDescent="0.35">
      <c r="A896">
        <v>894</v>
      </c>
      <c r="B896" s="4" t="s">
        <v>1820</v>
      </c>
      <c r="C896" s="3" t="s">
        <v>1821</v>
      </c>
      <c r="D896" s="11">
        <v>1700</v>
      </c>
      <c r="E896" s="11">
        <v>3208</v>
      </c>
      <c r="F896" s="9">
        <f t="shared" si="78"/>
        <v>188.70588235294116</v>
      </c>
      <c r="G896" s="6" t="s">
        <v>20</v>
      </c>
      <c r="H896">
        <v>56</v>
      </c>
      <c r="I896" s="11">
        <f t="shared" si="83"/>
        <v>57.285714285714285</v>
      </c>
      <c r="J896" t="s">
        <v>40</v>
      </c>
      <c r="K896" t="s">
        <v>41</v>
      </c>
      <c r="L896" s="19">
        <f t="shared" si="79"/>
        <v>41466.208333333336</v>
      </c>
      <c r="M896" s="16">
        <f>(((N896/60)/60)/24)+DATE(1970,1,1)</f>
        <v>41466.208333333336</v>
      </c>
      <c r="N896">
        <v>1373518800</v>
      </c>
      <c r="O896" s="19">
        <f t="shared" si="80"/>
        <v>41496.208333333336</v>
      </c>
      <c r="P896">
        <v>1376110800</v>
      </c>
      <c r="Q896" t="b">
        <v>0</v>
      </c>
      <c r="R896" t="b">
        <v>1</v>
      </c>
      <c r="S896" t="s">
        <v>269</v>
      </c>
      <c r="T896" t="str">
        <f t="shared" si="81"/>
        <v>film &amp; video</v>
      </c>
      <c r="U896" t="str">
        <f t="shared" si="82"/>
        <v>television</v>
      </c>
    </row>
    <row r="897" spans="1:21" ht="31" x14ac:dyDescent="0.35">
      <c r="A897">
        <v>895</v>
      </c>
      <c r="B897" s="4" t="s">
        <v>1822</v>
      </c>
      <c r="C897" s="3" t="s">
        <v>1823</v>
      </c>
      <c r="D897" s="11">
        <v>159800</v>
      </c>
      <c r="E897" s="11">
        <v>11108</v>
      </c>
      <c r="F897" s="9">
        <f t="shared" si="78"/>
        <v>6.9511889862327907</v>
      </c>
      <c r="G897" s="6" t="s">
        <v>14</v>
      </c>
      <c r="H897">
        <v>107</v>
      </c>
      <c r="I897" s="11">
        <f t="shared" si="83"/>
        <v>103.81308411214954</v>
      </c>
      <c r="J897" t="s">
        <v>21</v>
      </c>
      <c r="K897" t="s">
        <v>22</v>
      </c>
      <c r="L897" s="19">
        <f t="shared" si="79"/>
        <v>43134.25</v>
      </c>
      <c r="M897" s="16">
        <f>(((N897/60)/60)/24)+DATE(1970,1,1)</f>
        <v>43134.25</v>
      </c>
      <c r="N897">
        <v>1517637600</v>
      </c>
      <c r="O897" s="19">
        <f t="shared" si="80"/>
        <v>43143.25</v>
      </c>
      <c r="P897">
        <v>1518415200</v>
      </c>
      <c r="Q897" t="b">
        <v>0</v>
      </c>
      <c r="R897" t="b">
        <v>0</v>
      </c>
      <c r="S897" t="s">
        <v>33</v>
      </c>
      <c r="T897" t="str">
        <f t="shared" si="81"/>
        <v>theater</v>
      </c>
      <c r="U897" t="str">
        <f t="shared" si="82"/>
        <v>plays</v>
      </c>
    </row>
    <row r="898" spans="1:21" ht="31" x14ac:dyDescent="0.35">
      <c r="A898">
        <v>896</v>
      </c>
      <c r="B898" s="4" t="s">
        <v>1824</v>
      </c>
      <c r="C898" s="3" t="s">
        <v>1825</v>
      </c>
      <c r="D898" s="11">
        <v>19800</v>
      </c>
      <c r="E898" s="11">
        <v>153338</v>
      </c>
      <c r="F898" s="9">
        <f t="shared" si="78"/>
        <v>774.43434343434342</v>
      </c>
      <c r="G898" s="6" t="s">
        <v>20</v>
      </c>
      <c r="H898">
        <v>1460</v>
      </c>
      <c r="I898" s="11">
        <f t="shared" si="83"/>
        <v>105.02602739726028</v>
      </c>
      <c r="J898" t="s">
        <v>26</v>
      </c>
      <c r="K898" t="s">
        <v>27</v>
      </c>
      <c r="L898" s="19">
        <f t="shared" si="79"/>
        <v>40738.208333333336</v>
      </c>
      <c r="M898" s="16">
        <f>(((N898/60)/60)/24)+DATE(1970,1,1)</f>
        <v>40738.208333333336</v>
      </c>
      <c r="N898">
        <v>1310619600</v>
      </c>
      <c r="O898" s="19">
        <f t="shared" si="80"/>
        <v>40741.208333333336</v>
      </c>
      <c r="P898">
        <v>1310878800</v>
      </c>
      <c r="Q898" t="b">
        <v>0</v>
      </c>
      <c r="R898" t="b">
        <v>1</v>
      </c>
      <c r="S898" t="s">
        <v>17</v>
      </c>
      <c r="T898" t="str">
        <f t="shared" si="81"/>
        <v>food</v>
      </c>
      <c r="U898" t="str">
        <f t="shared" si="82"/>
        <v>food trucks</v>
      </c>
    </row>
    <row r="899" spans="1:21" x14ac:dyDescent="0.35">
      <c r="A899">
        <v>897</v>
      </c>
      <c r="B899" s="4" t="s">
        <v>1826</v>
      </c>
      <c r="C899" s="3" t="s">
        <v>1827</v>
      </c>
      <c r="D899" s="11">
        <v>8800</v>
      </c>
      <c r="E899" s="11">
        <v>2437</v>
      </c>
      <c r="F899" s="9">
        <f t="shared" ref="F899:F962" si="84">E899/D899*100</f>
        <v>27.693181818181817</v>
      </c>
      <c r="G899" s="6" t="s">
        <v>14</v>
      </c>
      <c r="H899">
        <v>27</v>
      </c>
      <c r="I899" s="11">
        <f t="shared" si="83"/>
        <v>90.259259259259252</v>
      </c>
      <c r="J899" t="s">
        <v>21</v>
      </c>
      <c r="K899" t="s">
        <v>22</v>
      </c>
      <c r="L899" s="19">
        <f t="shared" ref="L899:L962" si="85">(((N899/60)/60)/24)+DATE(1970,1,1)</f>
        <v>43583.208333333328</v>
      </c>
      <c r="M899" s="16">
        <f>(((N899/60)/60)/24)+DATE(1970,1,1)</f>
        <v>43583.208333333328</v>
      </c>
      <c r="N899">
        <v>1556427600</v>
      </c>
      <c r="O899" s="19">
        <f t="shared" ref="O899:O962" si="86">(((P899/60)/60)/24)+DATE(1970,1,1)</f>
        <v>43585.208333333328</v>
      </c>
      <c r="P899">
        <v>1556600400</v>
      </c>
      <c r="Q899" t="b">
        <v>0</v>
      </c>
      <c r="R899" t="b">
        <v>0</v>
      </c>
      <c r="S899" t="s">
        <v>33</v>
      </c>
      <c r="T899" t="str">
        <f t="shared" ref="T899:T962" si="87">LEFT(S899,FIND("~",SUBSTITUTE(S899,"/","~",LEN(S899)-LEN(SUBSTITUTE(S899,"/",""))))-1)</f>
        <v>theater</v>
      </c>
      <c r="U899" t="str">
        <f t="shared" ref="U899:U962" si="88">RIGHT(S899,LEN(S899)-FIND("/",S899))</f>
        <v>plays</v>
      </c>
    </row>
    <row r="900" spans="1:21" x14ac:dyDescent="0.35">
      <c r="A900">
        <v>898</v>
      </c>
      <c r="B900" s="4" t="s">
        <v>1828</v>
      </c>
      <c r="C900" s="3" t="s">
        <v>1829</v>
      </c>
      <c r="D900" s="11">
        <v>179100</v>
      </c>
      <c r="E900" s="11">
        <v>93991</v>
      </c>
      <c r="F900" s="9">
        <f t="shared" si="84"/>
        <v>52.479620323841424</v>
      </c>
      <c r="G900" s="6" t="s">
        <v>14</v>
      </c>
      <c r="H900">
        <v>1221</v>
      </c>
      <c r="I900" s="11">
        <f t="shared" ref="I900:I963" si="89">E900/H900</f>
        <v>76.978705978705975</v>
      </c>
      <c r="J900" t="s">
        <v>21</v>
      </c>
      <c r="K900" t="s">
        <v>22</v>
      </c>
      <c r="L900" s="19">
        <f t="shared" si="85"/>
        <v>43815.25</v>
      </c>
      <c r="M900" s="16">
        <f>(((N900/60)/60)/24)+DATE(1970,1,1)</f>
        <v>43815.25</v>
      </c>
      <c r="N900">
        <v>1576476000</v>
      </c>
      <c r="O900" s="19">
        <f t="shared" si="86"/>
        <v>43821.25</v>
      </c>
      <c r="P900">
        <v>1576994400</v>
      </c>
      <c r="Q900" t="b">
        <v>0</v>
      </c>
      <c r="R900" t="b">
        <v>0</v>
      </c>
      <c r="S900" t="s">
        <v>42</v>
      </c>
      <c r="T900" t="str">
        <f t="shared" si="87"/>
        <v>film &amp; video</v>
      </c>
      <c r="U900" t="str">
        <f t="shared" si="88"/>
        <v>documentary</v>
      </c>
    </row>
    <row r="901" spans="1:21" x14ac:dyDescent="0.35">
      <c r="A901">
        <v>899</v>
      </c>
      <c r="B901" s="4" t="s">
        <v>1830</v>
      </c>
      <c r="C901" s="3" t="s">
        <v>1831</v>
      </c>
      <c r="D901" s="11">
        <v>3100</v>
      </c>
      <c r="E901" s="11">
        <v>12620</v>
      </c>
      <c r="F901" s="9">
        <f t="shared" si="84"/>
        <v>407.09677419354841</v>
      </c>
      <c r="G901" s="6" t="s">
        <v>20</v>
      </c>
      <c r="H901">
        <v>123</v>
      </c>
      <c r="I901" s="11">
        <f t="shared" si="89"/>
        <v>102.60162601626017</v>
      </c>
      <c r="J901" t="s">
        <v>98</v>
      </c>
      <c r="K901" t="s">
        <v>99</v>
      </c>
      <c r="L901" s="19">
        <f t="shared" si="85"/>
        <v>41554.208333333336</v>
      </c>
      <c r="M901" s="16">
        <f>(((N901/60)/60)/24)+DATE(1970,1,1)</f>
        <v>41554.208333333336</v>
      </c>
      <c r="N901">
        <v>1381122000</v>
      </c>
      <c r="O901" s="19">
        <f t="shared" si="86"/>
        <v>41572.208333333336</v>
      </c>
      <c r="P901">
        <v>1382677200</v>
      </c>
      <c r="Q901" t="b">
        <v>0</v>
      </c>
      <c r="R901" t="b">
        <v>0</v>
      </c>
      <c r="S901" t="s">
        <v>159</v>
      </c>
      <c r="T901" t="str">
        <f t="shared" si="87"/>
        <v>music</v>
      </c>
      <c r="U901" t="str">
        <f t="shared" si="88"/>
        <v>jazz</v>
      </c>
    </row>
    <row r="902" spans="1:21" x14ac:dyDescent="0.35">
      <c r="A902">
        <v>900</v>
      </c>
      <c r="B902" s="4" t="s">
        <v>1832</v>
      </c>
      <c r="C902" s="3" t="s">
        <v>1833</v>
      </c>
      <c r="D902" s="11">
        <v>100</v>
      </c>
      <c r="E902" s="11">
        <v>2</v>
      </c>
      <c r="F902" s="9">
        <f t="shared" si="84"/>
        <v>2</v>
      </c>
      <c r="G902" s="6" t="s">
        <v>14</v>
      </c>
      <c r="H902">
        <v>1</v>
      </c>
      <c r="I902" s="11">
        <f t="shared" si="89"/>
        <v>2</v>
      </c>
      <c r="J902" t="s">
        <v>21</v>
      </c>
      <c r="K902" t="s">
        <v>22</v>
      </c>
      <c r="L902" s="19">
        <f t="shared" si="85"/>
        <v>41901.208333333336</v>
      </c>
      <c r="M902" s="16">
        <f>(((N902/60)/60)/24)+DATE(1970,1,1)</f>
        <v>41901.208333333336</v>
      </c>
      <c r="N902">
        <v>1411102800</v>
      </c>
      <c r="O902" s="19">
        <f t="shared" si="86"/>
        <v>41902.208333333336</v>
      </c>
      <c r="P902">
        <v>1411189200</v>
      </c>
      <c r="Q902" t="b">
        <v>0</v>
      </c>
      <c r="R902" t="b">
        <v>1</v>
      </c>
      <c r="S902" t="s">
        <v>28</v>
      </c>
      <c r="T902" t="str">
        <f t="shared" si="87"/>
        <v>technology</v>
      </c>
      <c r="U902" t="str">
        <f t="shared" si="88"/>
        <v>web</v>
      </c>
    </row>
    <row r="903" spans="1:21" x14ac:dyDescent="0.35">
      <c r="A903">
        <v>901</v>
      </c>
      <c r="B903" s="4" t="s">
        <v>1834</v>
      </c>
      <c r="C903" s="3" t="s">
        <v>1835</v>
      </c>
      <c r="D903" s="11">
        <v>5600</v>
      </c>
      <c r="E903" s="11">
        <v>8746</v>
      </c>
      <c r="F903" s="9">
        <f t="shared" si="84"/>
        <v>156.17857142857144</v>
      </c>
      <c r="G903" s="6" t="s">
        <v>20</v>
      </c>
      <c r="H903">
        <v>159</v>
      </c>
      <c r="I903" s="11">
        <f t="shared" si="89"/>
        <v>55.0062893081761</v>
      </c>
      <c r="J903" t="s">
        <v>21</v>
      </c>
      <c r="K903" t="s">
        <v>22</v>
      </c>
      <c r="L903" s="19">
        <f t="shared" si="85"/>
        <v>43298.208333333328</v>
      </c>
      <c r="M903" s="16">
        <f>(((N903/60)/60)/24)+DATE(1970,1,1)</f>
        <v>43298.208333333328</v>
      </c>
      <c r="N903">
        <v>1531803600</v>
      </c>
      <c r="O903" s="19">
        <f t="shared" si="86"/>
        <v>43331.208333333328</v>
      </c>
      <c r="P903">
        <v>1534654800</v>
      </c>
      <c r="Q903" t="b">
        <v>0</v>
      </c>
      <c r="R903" t="b">
        <v>1</v>
      </c>
      <c r="S903" t="s">
        <v>23</v>
      </c>
      <c r="T903" t="str">
        <f t="shared" si="87"/>
        <v>music</v>
      </c>
      <c r="U903" t="str">
        <f t="shared" si="88"/>
        <v>rock</v>
      </c>
    </row>
    <row r="904" spans="1:21" x14ac:dyDescent="0.35">
      <c r="A904">
        <v>902</v>
      </c>
      <c r="B904" s="4" t="s">
        <v>1836</v>
      </c>
      <c r="C904" s="3" t="s">
        <v>1837</v>
      </c>
      <c r="D904" s="11">
        <v>1400</v>
      </c>
      <c r="E904" s="11">
        <v>3534</v>
      </c>
      <c r="F904" s="9">
        <f t="shared" si="84"/>
        <v>252.42857142857144</v>
      </c>
      <c r="G904" s="6" t="s">
        <v>20</v>
      </c>
      <c r="H904">
        <v>110</v>
      </c>
      <c r="I904" s="11">
        <f t="shared" si="89"/>
        <v>32.127272727272725</v>
      </c>
      <c r="J904" t="s">
        <v>21</v>
      </c>
      <c r="K904" t="s">
        <v>22</v>
      </c>
      <c r="L904" s="19">
        <f t="shared" si="85"/>
        <v>42399.25</v>
      </c>
      <c r="M904" s="16">
        <f>(((N904/60)/60)/24)+DATE(1970,1,1)</f>
        <v>42399.25</v>
      </c>
      <c r="N904">
        <v>1454133600</v>
      </c>
      <c r="O904" s="19">
        <f t="shared" si="86"/>
        <v>42441.25</v>
      </c>
      <c r="P904">
        <v>1457762400</v>
      </c>
      <c r="Q904" t="b">
        <v>0</v>
      </c>
      <c r="R904" t="b">
        <v>0</v>
      </c>
      <c r="S904" t="s">
        <v>28</v>
      </c>
      <c r="T904" t="str">
        <f t="shared" si="87"/>
        <v>technology</v>
      </c>
      <c r="U904" t="str">
        <f t="shared" si="88"/>
        <v>web</v>
      </c>
    </row>
    <row r="905" spans="1:21" ht="31" x14ac:dyDescent="0.35">
      <c r="A905">
        <v>903</v>
      </c>
      <c r="B905" s="4" t="s">
        <v>1838</v>
      </c>
      <c r="C905" s="3" t="s">
        <v>1839</v>
      </c>
      <c r="D905" s="11">
        <v>41000</v>
      </c>
      <c r="E905" s="11">
        <v>709</v>
      </c>
      <c r="F905" s="9">
        <f t="shared" si="84"/>
        <v>1.729268292682927</v>
      </c>
      <c r="G905" s="6" t="s">
        <v>47</v>
      </c>
      <c r="H905">
        <v>14</v>
      </c>
      <c r="I905" s="11">
        <f t="shared" si="89"/>
        <v>50.642857142857146</v>
      </c>
      <c r="J905" t="s">
        <v>21</v>
      </c>
      <c r="K905" t="s">
        <v>22</v>
      </c>
      <c r="L905" s="19">
        <f t="shared" si="85"/>
        <v>41034.208333333336</v>
      </c>
      <c r="M905" s="16">
        <f>(((N905/60)/60)/24)+DATE(1970,1,1)</f>
        <v>41034.208333333336</v>
      </c>
      <c r="N905">
        <v>1336194000</v>
      </c>
      <c r="O905" s="19">
        <f t="shared" si="86"/>
        <v>41049.208333333336</v>
      </c>
      <c r="P905">
        <v>1337490000</v>
      </c>
      <c r="Q905" t="b">
        <v>0</v>
      </c>
      <c r="R905" t="b">
        <v>1</v>
      </c>
      <c r="S905" t="s">
        <v>68</v>
      </c>
      <c r="T905" t="str">
        <f t="shared" si="87"/>
        <v>publishing</v>
      </c>
      <c r="U905" t="str">
        <f t="shared" si="88"/>
        <v>nonfiction</v>
      </c>
    </row>
    <row r="906" spans="1:21" x14ac:dyDescent="0.35">
      <c r="A906">
        <v>904</v>
      </c>
      <c r="B906" s="4" t="s">
        <v>1840</v>
      </c>
      <c r="C906" s="3" t="s">
        <v>1841</v>
      </c>
      <c r="D906" s="11">
        <v>6500</v>
      </c>
      <c r="E906" s="11">
        <v>795</v>
      </c>
      <c r="F906" s="9">
        <f t="shared" si="84"/>
        <v>12.230769230769232</v>
      </c>
      <c r="G906" s="6" t="s">
        <v>14</v>
      </c>
      <c r="H906">
        <v>16</v>
      </c>
      <c r="I906" s="11">
        <f t="shared" si="89"/>
        <v>49.6875</v>
      </c>
      <c r="J906" t="s">
        <v>21</v>
      </c>
      <c r="K906" t="s">
        <v>22</v>
      </c>
      <c r="L906" s="19">
        <f t="shared" si="85"/>
        <v>41186.208333333336</v>
      </c>
      <c r="M906" s="16">
        <f>(((N906/60)/60)/24)+DATE(1970,1,1)</f>
        <v>41186.208333333336</v>
      </c>
      <c r="N906">
        <v>1349326800</v>
      </c>
      <c r="O906" s="19">
        <f t="shared" si="86"/>
        <v>41190.208333333336</v>
      </c>
      <c r="P906">
        <v>1349672400</v>
      </c>
      <c r="Q906" t="b">
        <v>0</v>
      </c>
      <c r="R906" t="b">
        <v>0</v>
      </c>
      <c r="S906" t="s">
        <v>133</v>
      </c>
      <c r="T906" t="str">
        <f t="shared" si="87"/>
        <v>publishing</v>
      </c>
      <c r="U906" t="str">
        <f t="shared" si="88"/>
        <v>radio &amp; podcasts</v>
      </c>
    </row>
    <row r="907" spans="1:21" x14ac:dyDescent="0.35">
      <c r="A907">
        <v>905</v>
      </c>
      <c r="B907" s="4" t="s">
        <v>1842</v>
      </c>
      <c r="C907" s="3" t="s">
        <v>1843</v>
      </c>
      <c r="D907" s="11">
        <v>7900</v>
      </c>
      <c r="E907" s="11">
        <v>12955</v>
      </c>
      <c r="F907" s="9">
        <f t="shared" si="84"/>
        <v>163.98734177215189</v>
      </c>
      <c r="G907" s="6" t="s">
        <v>20</v>
      </c>
      <c r="H907">
        <v>236</v>
      </c>
      <c r="I907" s="11">
        <f t="shared" si="89"/>
        <v>54.894067796610166</v>
      </c>
      <c r="J907" t="s">
        <v>21</v>
      </c>
      <c r="K907" t="s">
        <v>22</v>
      </c>
      <c r="L907" s="19">
        <f t="shared" si="85"/>
        <v>41536.208333333336</v>
      </c>
      <c r="M907" s="16">
        <f>(((N907/60)/60)/24)+DATE(1970,1,1)</f>
        <v>41536.208333333336</v>
      </c>
      <c r="N907">
        <v>1379566800</v>
      </c>
      <c r="O907" s="19">
        <f t="shared" si="86"/>
        <v>41539.208333333336</v>
      </c>
      <c r="P907">
        <v>1379826000</v>
      </c>
      <c r="Q907" t="b">
        <v>0</v>
      </c>
      <c r="R907" t="b">
        <v>0</v>
      </c>
      <c r="S907" t="s">
        <v>33</v>
      </c>
      <c r="T907" t="str">
        <f t="shared" si="87"/>
        <v>theater</v>
      </c>
      <c r="U907" t="str">
        <f t="shared" si="88"/>
        <v>plays</v>
      </c>
    </row>
    <row r="908" spans="1:21" ht="31" x14ac:dyDescent="0.35">
      <c r="A908">
        <v>906</v>
      </c>
      <c r="B908" s="4" t="s">
        <v>1844</v>
      </c>
      <c r="C908" s="3" t="s">
        <v>1845</v>
      </c>
      <c r="D908" s="11">
        <v>5500</v>
      </c>
      <c r="E908" s="11">
        <v>8964</v>
      </c>
      <c r="F908" s="9">
        <f t="shared" si="84"/>
        <v>162.98181818181817</v>
      </c>
      <c r="G908" s="6" t="s">
        <v>20</v>
      </c>
      <c r="H908">
        <v>191</v>
      </c>
      <c r="I908" s="11">
        <f t="shared" si="89"/>
        <v>46.931937172774866</v>
      </c>
      <c r="J908" t="s">
        <v>21</v>
      </c>
      <c r="K908" t="s">
        <v>22</v>
      </c>
      <c r="L908" s="19">
        <f t="shared" si="85"/>
        <v>42868.208333333328</v>
      </c>
      <c r="M908" s="16">
        <f>(((N908/60)/60)/24)+DATE(1970,1,1)</f>
        <v>42868.208333333328</v>
      </c>
      <c r="N908">
        <v>1494651600</v>
      </c>
      <c r="O908" s="19">
        <f t="shared" si="86"/>
        <v>42904.208333333328</v>
      </c>
      <c r="P908">
        <v>1497762000</v>
      </c>
      <c r="Q908" t="b">
        <v>1</v>
      </c>
      <c r="R908" t="b">
        <v>1</v>
      </c>
      <c r="S908" t="s">
        <v>42</v>
      </c>
      <c r="T908" t="str">
        <f t="shared" si="87"/>
        <v>film &amp; video</v>
      </c>
      <c r="U908" t="str">
        <f t="shared" si="88"/>
        <v>documentary</v>
      </c>
    </row>
    <row r="909" spans="1:21" x14ac:dyDescent="0.35">
      <c r="A909">
        <v>907</v>
      </c>
      <c r="B909" s="4" t="s">
        <v>1846</v>
      </c>
      <c r="C909" s="3" t="s">
        <v>1847</v>
      </c>
      <c r="D909" s="11">
        <v>9100</v>
      </c>
      <c r="E909" s="11">
        <v>1843</v>
      </c>
      <c r="F909" s="9">
        <f t="shared" si="84"/>
        <v>20.252747252747252</v>
      </c>
      <c r="G909" s="6" t="s">
        <v>14</v>
      </c>
      <c r="H909">
        <v>41</v>
      </c>
      <c r="I909" s="11">
        <f t="shared" si="89"/>
        <v>44.951219512195124</v>
      </c>
      <c r="J909" t="s">
        <v>21</v>
      </c>
      <c r="K909" t="s">
        <v>22</v>
      </c>
      <c r="L909" s="19">
        <f t="shared" si="85"/>
        <v>40660.208333333336</v>
      </c>
      <c r="M909" s="16">
        <f>(((N909/60)/60)/24)+DATE(1970,1,1)</f>
        <v>40660.208333333336</v>
      </c>
      <c r="N909">
        <v>1303880400</v>
      </c>
      <c r="O909" s="19">
        <f t="shared" si="86"/>
        <v>40667.208333333336</v>
      </c>
      <c r="P909">
        <v>1304485200</v>
      </c>
      <c r="Q909" t="b">
        <v>0</v>
      </c>
      <c r="R909" t="b">
        <v>0</v>
      </c>
      <c r="S909" t="s">
        <v>33</v>
      </c>
      <c r="T909" t="str">
        <f t="shared" si="87"/>
        <v>theater</v>
      </c>
      <c r="U909" t="str">
        <f t="shared" si="88"/>
        <v>plays</v>
      </c>
    </row>
    <row r="910" spans="1:21" x14ac:dyDescent="0.35">
      <c r="A910">
        <v>908</v>
      </c>
      <c r="B910" s="4" t="s">
        <v>1848</v>
      </c>
      <c r="C910" s="3" t="s">
        <v>1849</v>
      </c>
      <c r="D910" s="11">
        <v>38200</v>
      </c>
      <c r="E910" s="11">
        <v>121950</v>
      </c>
      <c r="F910" s="9">
        <f t="shared" si="84"/>
        <v>319.24083769633506</v>
      </c>
      <c r="G910" s="6" t="s">
        <v>20</v>
      </c>
      <c r="H910">
        <v>3934</v>
      </c>
      <c r="I910" s="11">
        <f t="shared" si="89"/>
        <v>30.99898322318251</v>
      </c>
      <c r="J910" t="s">
        <v>21</v>
      </c>
      <c r="K910" t="s">
        <v>22</v>
      </c>
      <c r="L910" s="19">
        <f t="shared" si="85"/>
        <v>41031.208333333336</v>
      </c>
      <c r="M910" s="16">
        <f>(((N910/60)/60)/24)+DATE(1970,1,1)</f>
        <v>41031.208333333336</v>
      </c>
      <c r="N910">
        <v>1335934800</v>
      </c>
      <c r="O910" s="19">
        <f t="shared" si="86"/>
        <v>41042.208333333336</v>
      </c>
      <c r="P910">
        <v>1336885200</v>
      </c>
      <c r="Q910" t="b">
        <v>0</v>
      </c>
      <c r="R910" t="b">
        <v>0</v>
      </c>
      <c r="S910" t="s">
        <v>89</v>
      </c>
      <c r="T910" t="str">
        <f t="shared" si="87"/>
        <v>games</v>
      </c>
      <c r="U910" t="str">
        <f t="shared" si="88"/>
        <v>video games</v>
      </c>
    </row>
    <row r="911" spans="1:21" x14ac:dyDescent="0.35">
      <c r="A911">
        <v>909</v>
      </c>
      <c r="B911" s="4" t="s">
        <v>1850</v>
      </c>
      <c r="C911" s="3" t="s">
        <v>1851</v>
      </c>
      <c r="D911" s="11">
        <v>1800</v>
      </c>
      <c r="E911" s="11">
        <v>8621</v>
      </c>
      <c r="F911" s="9">
        <f t="shared" si="84"/>
        <v>478.94444444444446</v>
      </c>
      <c r="G911" s="6" t="s">
        <v>20</v>
      </c>
      <c r="H911">
        <v>80</v>
      </c>
      <c r="I911" s="11">
        <f t="shared" si="89"/>
        <v>107.7625</v>
      </c>
      <c r="J911" t="s">
        <v>15</v>
      </c>
      <c r="K911" t="s">
        <v>16</v>
      </c>
      <c r="L911" s="19">
        <f t="shared" si="85"/>
        <v>43255.208333333328</v>
      </c>
      <c r="M911" s="16">
        <f>(((N911/60)/60)/24)+DATE(1970,1,1)</f>
        <v>43255.208333333328</v>
      </c>
      <c r="N911">
        <v>1528088400</v>
      </c>
      <c r="O911" s="19">
        <f t="shared" si="86"/>
        <v>43282.208333333328</v>
      </c>
      <c r="P911">
        <v>1530421200</v>
      </c>
      <c r="Q911" t="b">
        <v>0</v>
      </c>
      <c r="R911" t="b">
        <v>1</v>
      </c>
      <c r="S911" t="s">
        <v>33</v>
      </c>
      <c r="T911" t="str">
        <f t="shared" si="87"/>
        <v>theater</v>
      </c>
      <c r="U911" t="str">
        <f t="shared" si="88"/>
        <v>plays</v>
      </c>
    </row>
    <row r="912" spans="1:21" x14ac:dyDescent="0.35">
      <c r="A912">
        <v>910</v>
      </c>
      <c r="B912" s="4" t="s">
        <v>1852</v>
      </c>
      <c r="C912" s="3" t="s">
        <v>1853</v>
      </c>
      <c r="D912" s="11">
        <v>154500</v>
      </c>
      <c r="E912" s="11">
        <v>30215</v>
      </c>
      <c r="F912" s="9">
        <f t="shared" si="84"/>
        <v>19.556634304207122</v>
      </c>
      <c r="G912" s="6" t="s">
        <v>74</v>
      </c>
      <c r="H912">
        <v>296</v>
      </c>
      <c r="I912" s="11">
        <f t="shared" si="89"/>
        <v>102.07770270270271</v>
      </c>
      <c r="J912" t="s">
        <v>21</v>
      </c>
      <c r="K912" t="s">
        <v>22</v>
      </c>
      <c r="L912" s="19">
        <f t="shared" si="85"/>
        <v>42026.25</v>
      </c>
      <c r="M912" s="16">
        <f>(((N912/60)/60)/24)+DATE(1970,1,1)</f>
        <v>42026.25</v>
      </c>
      <c r="N912">
        <v>1421906400</v>
      </c>
      <c r="O912" s="19">
        <f t="shared" si="86"/>
        <v>42027.25</v>
      </c>
      <c r="P912">
        <v>1421992800</v>
      </c>
      <c r="Q912" t="b">
        <v>0</v>
      </c>
      <c r="R912" t="b">
        <v>0</v>
      </c>
      <c r="S912" t="s">
        <v>33</v>
      </c>
      <c r="T912" t="str">
        <f t="shared" si="87"/>
        <v>theater</v>
      </c>
      <c r="U912" t="str">
        <f t="shared" si="88"/>
        <v>plays</v>
      </c>
    </row>
    <row r="913" spans="1:21" x14ac:dyDescent="0.35">
      <c r="A913">
        <v>911</v>
      </c>
      <c r="B913" s="4" t="s">
        <v>1854</v>
      </c>
      <c r="C913" s="3" t="s">
        <v>1855</v>
      </c>
      <c r="D913" s="11">
        <v>5800</v>
      </c>
      <c r="E913" s="11">
        <v>11539</v>
      </c>
      <c r="F913" s="9">
        <f t="shared" si="84"/>
        <v>198.94827586206895</v>
      </c>
      <c r="G913" s="6" t="s">
        <v>20</v>
      </c>
      <c r="H913">
        <v>462</v>
      </c>
      <c r="I913" s="11">
        <f t="shared" si="89"/>
        <v>24.976190476190474</v>
      </c>
      <c r="J913" t="s">
        <v>21</v>
      </c>
      <c r="K913" t="s">
        <v>22</v>
      </c>
      <c r="L913" s="19">
        <f t="shared" si="85"/>
        <v>43717.208333333328</v>
      </c>
      <c r="M913" s="16">
        <f>(((N913/60)/60)/24)+DATE(1970,1,1)</f>
        <v>43717.208333333328</v>
      </c>
      <c r="N913">
        <v>1568005200</v>
      </c>
      <c r="O913" s="19">
        <f t="shared" si="86"/>
        <v>43719.208333333328</v>
      </c>
      <c r="P913">
        <v>1568178000</v>
      </c>
      <c r="Q913" t="b">
        <v>1</v>
      </c>
      <c r="R913" t="b">
        <v>0</v>
      </c>
      <c r="S913" t="s">
        <v>28</v>
      </c>
      <c r="T913" t="str">
        <f t="shared" si="87"/>
        <v>technology</v>
      </c>
      <c r="U913" t="str">
        <f t="shared" si="88"/>
        <v>web</v>
      </c>
    </row>
    <row r="914" spans="1:21" x14ac:dyDescent="0.35">
      <c r="A914">
        <v>912</v>
      </c>
      <c r="B914" s="4" t="s">
        <v>1856</v>
      </c>
      <c r="C914" s="3" t="s">
        <v>1857</v>
      </c>
      <c r="D914" s="11">
        <v>1800</v>
      </c>
      <c r="E914" s="11">
        <v>14310</v>
      </c>
      <c r="F914" s="9">
        <f t="shared" si="84"/>
        <v>795</v>
      </c>
      <c r="G914" s="6" t="s">
        <v>20</v>
      </c>
      <c r="H914">
        <v>179</v>
      </c>
      <c r="I914" s="11">
        <f t="shared" si="89"/>
        <v>79.944134078212286</v>
      </c>
      <c r="J914" t="s">
        <v>21</v>
      </c>
      <c r="K914" t="s">
        <v>22</v>
      </c>
      <c r="L914" s="19">
        <f t="shared" si="85"/>
        <v>41157.208333333336</v>
      </c>
      <c r="M914" s="16">
        <f>(((N914/60)/60)/24)+DATE(1970,1,1)</f>
        <v>41157.208333333336</v>
      </c>
      <c r="N914">
        <v>1346821200</v>
      </c>
      <c r="O914" s="19">
        <f t="shared" si="86"/>
        <v>41170.208333333336</v>
      </c>
      <c r="P914">
        <v>1347944400</v>
      </c>
      <c r="Q914" t="b">
        <v>1</v>
      </c>
      <c r="R914" t="b">
        <v>0</v>
      </c>
      <c r="S914" t="s">
        <v>53</v>
      </c>
      <c r="T914" t="str">
        <f t="shared" si="87"/>
        <v>film &amp; video</v>
      </c>
      <c r="U914" t="str">
        <f t="shared" si="88"/>
        <v>drama</v>
      </c>
    </row>
    <row r="915" spans="1:21" x14ac:dyDescent="0.35">
      <c r="A915">
        <v>913</v>
      </c>
      <c r="B915" s="4" t="s">
        <v>1858</v>
      </c>
      <c r="C915" s="3" t="s">
        <v>1859</v>
      </c>
      <c r="D915" s="11">
        <v>70200</v>
      </c>
      <c r="E915" s="11">
        <v>35536</v>
      </c>
      <c r="F915" s="9">
        <f t="shared" si="84"/>
        <v>50.621082621082621</v>
      </c>
      <c r="G915" s="6" t="s">
        <v>14</v>
      </c>
      <c r="H915">
        <v>523</v>
      </c>
      <c r="I915" s="11">
        <f t="shared" si="89"/>
        <v>67.946462715105156</v>
      </c>
      <c r="J915" t="s">
        <v>26</v>
      </c>
      <c r="K915" t="s">
        <v>27</v>
      </c>
      <c r="L915" s="19">
        <f t="shared" si="85"/>
        <v>43597.208333333328</v>
      </c>
      <c r="M915" s="16">
        <f>(((N915/60)/60)/24)+DATE(1970,1,1)</f>
        <v>43597.208333333328</v>
      </c>
      <c r="N915">
        <v>1557637200</v>
      </c>
      <c r="O915" s="19">
        <f t="shared" si="86"/>
        <v>43610.208333333328</v>
      </c>
      <c r="P915">
        <v>1558760400</v>
      </c>
      <c r="Q915" t="b">
        <v>0</v>
      </c>
      <c r="R915" t="b">
        <v>0</v>
      </c>
      <c r="S915" t="s">
        <v>53</v>
      </c>
      <c r="T915" t="str">
        <f t="shared" si="87"/>
        <v>film &amp; video</v>
      </c>
      <c r="U915" t="str">
        <f t="shared" si="88"/>
        <v>drama</v>
      </c>
    </row>
    <row r="916" spans="1:21" x14ac:dyDescent="0.35">
      <c r="A916">
        <v>914</v>
      </c>
      <c r="B916" s="4" t="s">
        <v>1860</v>
      </c>
      <c r="C916" s="3" t="s">
        <v>1861</v>
      </c>
      <c r="D916" s="11">
        <v>6400</v>
      </c>
      <c r="E916" s="11">
        <v>3676</v>
      </c>
      <c r="F916" s="9">
        <f t="shared" si="84"/>
        <v>57.4375</v>
      </c>
      <c r="G916" s="6" t="s">
        <v>14</v>
      </c>
      <c r="H916">
        <v>141</v>
      </c>
      <c r="I916" s="11">
        <f t="shared" si="89"/>
        <v>26.070921985815602</v>
      </c>
      <c r="J916" t="s">
        <v>40</v>
      </c>
      <c r="K916" t="s">
        <v>41</v>
      </c>
      <c r="L916" s="19">
        <f t="shared" si="85"/>
        <v>41490.208333333336</v>
      </c>
      <c r="M916" s="16">
        <f>(((N916/60)/60)/24)+DATE(1970,1,1)</f>
        <v>41490.208333333336</v>
      </c>
      <c r="N916">
        <v>1375592400</v>
      </c>
      <c r="O916" s="19">
        <f t="shared" si="86"/>
        <v>41502.208333333336</v>
      </c>
      <c r="P916">
        <v>1376629200</v>
      </c>
      <c r="Q916" t="b">
        <v>0</v>
      </c>
      <c r="R916" t="b">
        <v>0</v>
      </c>
      <c r="S916" t="s">
        <v>33</v>
      </c>
      <c r="T916" t="str">
        <f t="shared" si="87"/>
        <v>theater</v>
      </c>
      <c r="U916" t="str">
        <f t="shared" si="88"/>
        <v>plays</v>
      </c>
    </row>
    <row r="917" spans="1:21" x14ac:dyDescent="0.35">
      <c r="A917">
        <v>915</v>
      </c>
      <c r="B917" s="4" t="s">
        <v>1862</v>
      </c>
      <c r="C917" s="3" t="s">
        <v>1863</v>
      </c>
      <c r="D917" s="11">
        <v>125900</v>
      </c>
      <c r="E917" s="11">
        <v>195936</v>
      </c>
      <c r="F917" s="9">
        <f t="shared" si="84"/>
        <v>155.62827640984909</v>
      </c>
      <c r="G917" s="6" t="s">
        <v>20</v>
      </c>
      <c r="H917">
        <v>1866</v>
      </c>
      <c r="I917" s="11">
        <f t="shared" si="89"/>
        <v>105.0032154340836</v>
      </c>
      <c r="J917" t="s">
        <v>40</v>
      </c>
      <c r="K917" t="s">
        <v>41</v>
      </c>
      <c r="L917" s="19">
        <f t="shared" si="85"/>
        <v>42976.208333333328</v>
      </c>
      <c r="M917" s="16">
        <f>(((N917/60)/60)/24)+DATE(1970,1,1)</f>
        <v>42976.208333333328</v>
      </c>
      <c r="N917">
        <v>1503982800</v>
      </c>
      <c r="O917" s="19">
        <f t="shared" si="86"/>
        <v>42985.208333333328</v>
      </c>
      <c r="P917">
        <v>1504760400</v>
      </c>
      <c r="Q917" t="b">
        <v>0</v>
      </c>
      <c r="R917" t="b">
        <v>0</v>
      </c>
      <c r="S917" t="s">
        <v>269</v>
      </c>
      <c r="T917" t="str">
        <f t="shared" si="87"/>
        <v>film &amp; video</v>
      </c>
      <c r="U917" t="str">
        <f t="shared" si="88"/>
        <v>television</v>
      </c>
    </row>
    <row r="918" spans="1:21" ht="31" x14ac:dyDescent="0.35">
      <c r="A918">
        <v>916</v>
      </c>
      <c r="B918" s="4" t="s">
        <v>1864</v>
      </c>
      <c r="C918" s="3" t="s">
        <v>1865</v>
      </c>
      <c r="D918" s="11">
        <v>3700</v>
      </c>
      <c r="E918" s="11">
        <v>1343</v>
      </c>
      <c r="F918" s="9">
        <f t="shared" si="84"/>
        <v>36.297297297297298</v>
      </c>
      <c r="G918" s="6" t="s">
        <v>14</v>
      </c>
      <c r="H918">
        <v>52</v>
      </c>
      <c r="I918" s="11">
        <f t="shared" si="89"/>
        <v>25.826923076923077</v>
      </c>
      <c r="J918" t="s">
        <v>21</v>
      </c>
      <c r="K918" t="s">
        <v>22</v>
      </c>
      <c r="L918" s="19">
        <f t="shared" si="85"/>
        <v>41991.25</v>
      </c>
      <c r="M918" s="16">
        <f>(((N918/60)/60)/24)+DATE(1970,1,1)</f>
        <v>41991.25</v>
      </c>
      <c r="N918">
        <v>1418882400</v>
      </c>
      <c r="O918" s="19">
        <f t="shared" si="86"/>
        <v>42000.25</v>
      </c>
      <c r="P918">
        <v>1419660000</v>
      </c>
      <c r="Q918" t="b">
        <v>0</v>
      </c>
      <c r="R918" t="b">
        <v>0</v>
      </c>
      <c r="S918" t="s">
        <v>122</v>
      </c>
      <c r="T918" t="str">
        <f t="shared" si="87"/>
        <v>photography</v>
      </c>
      <c r="U918" t="str">
        <f t="shared" si="88"/>
        <v>photography books</v>
      </c>
    </row>
    <row r="919" spans="1:21" x14ac:dyDescent="0.35">
      <c r="A919">
        <v>917</v>
      </c>
      <c r="B919" s="4" t="s">
        <v>1866</v>
      </c>
      <c r="C919" s="3" t="s">
        <v>1867</v>
      </c>
      <c r="D919" s="11">
        <v>3600</v>
      </c>
      <c r="E919" s="11">
        <v>2097</v>
      </c>
      <c r="F919" s="9">
        <f t="shared" si="84"/>
        <v>58.25</v>
      </c>
      <c r="G919" s="6" t="s">
        <v>47</v>
      </c>
      <c r="H919">
        <v>27</v>
      </c>
      <c r="I919" s="11">
        <f t="shared" si="89"/>
        <v>77.666666666666671</v>
      </c>
      <c r="J919" t="s">
        <v>40</v>
      </c>
      <c r="K919" t="s">
        <v>41</v>
      </c>
      <c r="L919" s="19">
        <f t="shared" si="85"/>
        <v>40722.208333333336</v>
      </c>
      <c r="M919" s="16">
        <f>(((N919/60)/60)/24)+DATE(1970,1,1)</f>
        <v>40722.208333333336</v>
      </c>
      <c r="N919">
        <v>1309237200</v>
      </c>
      <c r="O919" s="19">
        <f t="shared" si="86"/>
        <v>40746.208333333336</v>
      </c>
      <c r="P919">
        <v>1311310800</v>
      </c>
      <c r="Q919" t="b">
        <v>0</v>
      </c>
      <c r="R919" t="b">
        <v>1</v>
      </c>
      <c r="S919" t="s">
        <v>100</v>
      </c>
      <c r="T919" t="str">
        <f t="shared" si="87"/>
        <v>film &amp; video</v>
      </c>
      <c r="U919" t="str">
        <f t="shared" si="88"/>
        <v>shorts</v>
      </c>
    </row>
    <row r="920" spans="1:21" x14ac:dyDescent="0.35">
      <c r="A920">
        <v>918</v>
      </c>
      <c r="B920" s="4" t="s">
        <v>1868</v>
      </c>
      <c r="C920" s="3" t="s">
        <v>1869</v>
      </c>
      <c r="D920" s="11">
        <v>3800</v>
      </c>
      <c r="E920" s="11">
        <v>9021</v>
      </c>
      <c r="F920" s="9">
        <f t="shared" si="84"/>
        <v>237.39473684210526</v>
      </c>
      <c r="G920" s="6" t="s">
        <v>20</v>
      </c>
      <c r="H920">
        <v>156</v>
      </c>
      <c r="I920" s="11">
        <f t="shared" si="89"/>
        <v>57.82692307692308</v>
      </c>
      <c r="J920" t="s">
        <v>98</v>
      </c>
      <c r="K920" t="s">
        <v>99</v>
      </c>
      <c r="L920" s="19">
        <f t="shared" si="85"/>
        <v>41117.208333333336</v>
      </c>
      <c r="M920" s="16">
        <f>(((N920/60)/60)/24)+DATE(1970,1,1)</f>
        <v>41117.208333333336</v>
      </c>
      <c r="N920">
        <v>1343365200</v>
      </c>
      <c r="O920" s="19">
        <f t="shared" si="86"/>
        <v>41128.208333333336</v>
      </c>
      <c r="P920">
        <v>1344315600</v>
      </c>
      <c r="Q920" t="b">
        <v>0</v>
      </c>
      <c r="R920" t="b">
        <v>0</v>
      </c>
      <c r="S920" t="s">
        <v>133</v>
      </c>
      <c r="T920" t="str">
        <f t="shared" si="87"/>
        <v>publishing</v>
      </c>
      <c r="U920" t="str">
        <f t="shared" si="88"/>
        <v>radio &amp; podcasts</v>
      </c>
    </row>
    <row r="921" spans="1:21" x14ac:dyDescent="0.35">
      <c r="A921">
        <v>919</v>
      </c>
      <c r="B921" s="4" t="s">
        <v>1870</v>
      </c>
      <c r="C921" s="3" t="s">
        <v>1871</v>
      </c>
      <c r="D921" s="11">
        <v>35600</v>
      </c>
      <c r="E921" s="11">
        <v>20915</v>
      </c>
      <c r="F921" s="9">
        <f t="shared" si="84"/>
        <v>58.75</v>
      </c>
      <c r="G921" s="6" t="s">
        <v>14</v>
      </c>
      <c r="H921">
        <v>225</v>
      </c>
      <c r="I921" s="11">
        <f t="shared" si="89"/>
        <v>92.955555555555549</v>
      </c>
      <c r="J921" t="s">
        <v>26</v>
      </c>
      <c r="K921" t="s">
        <v>27</v>
      </c>
      <c r="L921" s="19">
        <f t="shared" si="85"/>
        <v>43022.208333333328</v>
      </c>
      <c r="M921" s="16">
        <f>(((N921/60)/60)/24)+DATE(1970,1,1)</f>
        <v>43022.208333333328</v>
      </c>
      <c r="N921">
        <v>1507957200</v>
      </c>
      <c r="O921" s="19">
        <f t="shared" si="86"/>
        <v>43054.25</v>
      </c>
      <c r="P921">
        <v>1510725600</v>
      </c>
      <c r="Q921" t="b">
        <v>0</v>
      </c>
      <c r="R921" t="b">
        <v>1</v>
      </c>
      <c r="S921" t="s">
        <v>33</v>
      </c>
      <c r="T921" t="str">
        <f t="shared" si="87"/>
        <v>theater</v>
      </c>
      <c r="U921" t="str">
        <f t="shared" si="88"/>
        <v>plays</v>
      </c>
    </row>
    <row r="922" spans="1:21" x14ac:dyDescent="0.35">
      <c r="A922">
        <v>920</v>
      </c>
      <c r="B922" s="4" t="s">
        <v>1872</v>
      </c>
      <c r="C922" s="3" t="s">
        <v>1873</v>
      </c>
      <c r="D922" s="11">
        <v>5300</v>
      </c>
      <c r="E922" s="11">
        <v>9676</v>
      </c>
      <c r="F922" s="9">
        <f t="shared" si="84"/>
        <v>182.56603773584905</v>
      </c>
      <c r="G922" s="6" t="s">
        <v>20</v>
      </c>
      <c r="H922">
        <v>255</v>
      </c>
      <c r="I922" s="11">
        <f t="shared" si="89"/>
        <v>37.945098039215686</v>
      </c>
      <c r="J922" t="s">
        <v>21</v>
      </c>
      <c r="K922" t="s">
        <v>22</v>
      </c>
      <c r="L922" s="19">
        <f t="shared" si="85"/>
        <v>43503.25</v>
      </c>
      <c r="M922" s="16">
        <f>(((N922/60)/60)/24)+DATE(1970,1,1)</f>
        <v>43503.25</v>
      </c>
      <c r="N922">
        <v>1549519200</v>
      </c>
      <c r="O922" s="19">
        <f t="shared" si="86"/>
        <v>43523.25</v>
      </c>
      <c r="P922">
        <v>1551247200</v>
      </c>
      <c r="Q922" t="b">
        <v>1</v>
      </c>
      <c r="R922" t="b">
        <v>0</v>
      </c>
      <c r="S922" t="s">
        <v>71</v>
      </c>
      <c r="T922" t="str">
        <f t="shared" si="87"/>
        <v>film &amp; video</v>
      </c>
      <c r="U922" t="str">
        <f t="shared" si="88"/>
        <v>animation</v>
      </c>
    </row>
    <row r="923" spans="1:21" x14ac:dyDescent="0.35">
      <c r="A923">
        <v>921</v>
      </c>
      <c r="B923" s="4" t="s">
        <v>1874</v>
      </c>
      <c r="C923" s="3" t="s">
        <v>1875</v>
      </c>
      <c r="D923" s="11">
        <v>160400</v>
      </c>
      <c r="E923" s="11">
        <v>1210</v>
      </c>
      <c r="F923" s="9">
        <f t="shared" si="84"/>
        <v>0.75436408977556113</v>
      </c>
      <c r="G923" s="6" t="s">
        <v>14</v>
      </c>
      <c r="H923">
        <v>38</v>
      </c>
      <c r="I923" s="11">
        <f t="shared" si="89"/>
        <v>31.842105263157894</v>
      </c>
      <c r="J923" t="s">
        <v>21</v>
      </c>
      <c r="K923" t="s">
        <v>22</v>
      </c>
      <c r="L923" s="19">
        <f t="shared" si="85"/>
        <v>40951.25</v>
      </c>
      <c r="M923" s="16">
        <f>(((N923/60)/60)/24)+DATE(1970,1,1)</f>
        <v>40951.25</v>
      </c>
      <c r="N923">
        <v>1329026400</v>
      </c>
      <c r="O923" s="19">
        <f t="shared" si="86"/>
        <v>40965.25</v>
      </c>
      <c r="P923">
        <v>1330236000</v>
      </c>
      <c r="Q923" t="b">
        <v>0</v>
      </c>
      <c r="R923" t="b">
        <v>0</v>
      </c>
      <c r="S923" t="s">
        <v>28</v>
      </c>
      <c r="T923" t="str">
        <f t="shared" si="87"/>
        <v>technology</v>
      </c>
      <c r="U923" t="str">
        <f t="shared" si="88"/>
        <v>web</v>
      </c>
    </row>
    <row r="924" spans="1:21" x14ac:dyDescent="0.35">
      <c r="A924">
        <v>922</v>
      </c>
      <c r="B924" s="4" t="s">
        <v>1876</v>
      </c>
      <c r="C924" s="3" t="s">
        <v>1877</v>
      </c>
      <c r="D924" s="11">
        <v>51400</v>
      </c>
      <c r="E924" s="11">
        <v>90440</v>
      </c>
      <c r="F924" s="9">
        <f t="shared" si="84"/>
        <v>175.95330739299609</v>
      </c>
      <c r="G924" s="6" t="s">
        <v>20</v>
      </c>
      <c r="H924">
        <v>2261</v>
      </c>
      <c r="I924" s="11">
        <f t="shared" si="89"/>
        <v>40</v>
      </c>
      <c r="J924" t="s">
        <v>21</v>
      </c>
      <c r="K924" t="s">
        <v>22</v>
      </c>
      <c r="L924" s="19">
        <f t="shared" si="85"/>
        <v>43443.25</v>
      </c>
      <c r="M924" s="16">
        <f>(((N924/60)/60)/24)+DATE(1970,1,1)</f>
        <v>43443.25</v>
      </c>
      <c r="N924">
        <v>1544335200</v>
      </c>
      <c r="O924" s="19">
        <f t="shared" si="86"/>
        <v>43452.25</v>
      </c>
      <c r="P924">
        <v>1545112800</v>
      </c>
      <c r="Q924" t="b">
        <v>0</v>
      </c>
      <c r="R924" t="b">
        <v>1</v>
      </c>
      <c r="S924" t="s">
        <v>319</v>
      </c>
      <c r="T924" t="str">
        <f t="shared" si="87"/>
        <v>music</v>
      </c>
      <c r="U924" t="str">
        <f t="shared" si="88"/>
        <v>world music</v>
      </c>
    </row>
    <row r="925" spans="1:21" x14ac:dyDescent="0.35">
      <c r="A925">
        <v>923</v>
      </c>
      <c r="B925" s="4" t="s">
        <v>1878</v>
      </c>
      <c r="C925" s="3" t="s">
        <v>1879</v>
      </c>
      <c r="D925" s="11">
        <v>1700</v>
      </c>
      <c r="E925" s="11">
        <v>4044</v>
      </c>
      <c r="F925" s="9">
        <f t="shared" si="84"/>
        <v>237.88235294117646</v>
      </c>
      <c r="G925" s="6" t="s">
        <v>20</v>
      </c>
      <c r="H925">
        <v>40</v>
      </c>
      <c r="I925" s="11">
        <f t="shared" si="89"/>
        <v>101.1</v>
      </c>
      <c r="J925" t="s">
        <v>21</v>
      </c>
      <c r="K925" t="s">
        <v>22</v>
      </c>
      <c r="L925" s="19">
        <f t="shared" si="85"/>
        <v>40373.208333333336</v>
      </c>
      <c r="M925" s="16">
        <f>(((N925/60)/60)/24)+DATE(1970,1,1)</f>
        <v>40373.208333333336</v>
      </c>
      <c r="N925">
        <v>1279083600</v>
      </c>
      <c r="O925" s="19">
        <f t="shared" si="86"/>
        <v>40374.208333333336</v>
      </c>
      <c r="P925">
        <v>1279170000</v>
      </c>
      <c r="Q925" t="b">
        <v>0</v>
      </c>
      <c r="R925" t="b">
        <v>0</v>
      </c>
      <c r="S925" t="s">
        <v>33</v>
      </c>
      <c r="T925" t="str">
        <f t="shared" si="87"/>
        <v>theater</v>
      </c>
      <c r="U925" t="str">
        <f t="shared" si="88"/>
        <v>plays</v>
      </c>
    </row>
    <row r="926" spans="1:21" x14ac:dyDescent="0.35">
      <c r="A926">
        <v>924</v>
      </c>
      <c r="B926" s="4" t="s">
        <v>1880</v>
      </c>
      <c r="C926" s="3" t="s">
        <v>1881</v>
      </c>
      <c r="D926" s="11">
        <v>39400</v>
      </c>
      <c r="E926" s="11">
        <v>192292</v>
      </c>
      <c r="F926" s="9">
        <f t="shared" si="84"/>
        <v>488.05076142131981</v>
      </c>
      <c r="G926" s="6" t="s">
        <v>20</v>
      </c>
      <c r="H926">
        <v>2289</v>
      </c>
      <c r="I926" s="11">
        <f t="shared" si="89"/>
        <v>84.006989951944078</v>
      </c>
      <c r="J926" t="s">
        <v>107</v>
      </c>
      <c r="K926" t="s">
        <v>108</v>
      </c>
      <c r="L926" s="19">
        <f t="shared" si="85"/>
        <v>43769.208333333328</v>
      </c>
      <c r="M926" s="16">
        <f>(((N926/60)/60)/24)+DATE(1970,1,1)</f>
        <v>43769.208333333328</v>
      </c>
      <c r="N926">
        <v>1572498000</v>
      </c>
      <c r="O926" s="19">
        <f t="shared" si="86"/>
        <v>43780.25</v>
      </c>
      <c r="P926">
        <v>1573452000</v>
      </c>
      <c r="Q926" t="b">
        <v>0</v>
      </c>
      <c r="R926" t="b">
        <v>0</v>
      </c>
      <c r="S926" t="s">
        <v>33</v>
      </c>
      <c r="T926" t="str">
        <f t="shared" si="87"/>
        <v>theater</v>
      </c>
      <c r="U926" t="str">
        <f t="shared" si="88"/>
        <v>plays</v>
      </c>
    </row>
    <row r="927" spans="1:21" ht="31" x14ac:dyDescent="0.35">
      <c r="A927">
        <v>925</v>
      </c>
      <c r="B927" s="4" t="s">
        <v>1882</v>
      </c>
      <c r="C927" s="3" t="s">
        <v>1883</v>
      </c>
      <c r="D927" s="11">
        <v>3000</v>
      </c>
      <c r="E927" s="11">
        <v>6722</v>
      </c>
      <c r="F927" s="9">
        <f t="shared" si="84"/>
        <v>224.06666666666669</v>
      </c>
      <c r="G927" s="6" t="s">
        <v>20</v>
      </c>
      <c r="H927">
        <v>65</v>
      </c>
      <c r="I927" s="11">
        <f t="shared" si="89"/>
        <v>103.41538461538461</v>
      </c>
      <c r="J927" t="s">
        <v>21</v>
      </c>
      <c r="K927" t="s">
        <v>22</v>
      </c>
      <c r="L927" s="19">
        <f t="shared" si="85"/>
        <v>43000.208333333328</v>
      </c>
      <c r="M927" s="16">
        <f>(((N927/60)/60)/24)+DATE(1970,1,1)</f>
        <v>43000.208333333328</v>
      </c>
      <c r="N927">
        <v>1506056400</v>
      </c>
      <c r="O927" s="19">
        <f t="shared" si="86"/>
        <v>43012.208333333328</v>
      </c>
      <c r="P927">
        <v>1507093200</v>
      </c>
      <c r="Q927" t="b">
        <v>0</v>
      </c>
      <c r="R927" t="b">
        <v>0</v>
      </c>
      <c r="S927" t="s">
        <v>33</v>
      </c>
      <c r="T927" t="str">
        <f t="shared" si="87"/>
        <v>theater</v>
      </c>
      <c r="U927" t="str">
        <f t="shared" si="88"/>
        <v>plays</v>
      </c>
    </row>
    <row r="928" spans="1:21" x14ac:dyDescent="0.35">
      <c r="A928">
        <v>926</v>
      </c>
      <c r="B928" s="4" t="s">
        <v>1884</v>
      </c>
      <c r="C928" s="3" t="s">
        <v>1885</v>
      </c>
      <c r="D928" s="11">
        <v>8700</v>
      </c>
      <c r="E928" s="11">
        <v>1577</v>
      </c>
      <c r="F928" s="9">
        <f t="shared" si="84"/>
        <v>18.126436781609197</v>
      </c>
      <c r="G928" s="6" t="s">
        <v>14</v>
      </c>
      <c r="H928">
        <v>15</v>
      </c>
      <c r="I928" s="11">
        <f t="shared" si="89"/>
        <v>105.13333333333334</v>
      </c>
      <c r="J928" t="s">
        <v>21</v>
      </c>
      <c r="K928" t="s">
        <v>22</v>
      </c>
      <c r="L928" s="19">
        <f t="shared" si="85"/>
        <v>42502.208333333328</v>
      </c>
      <c r="M928" s="16">
        <f>(((N928/60)/60)/24)+DATE(1970,1,1)</f>
        <v>42502.208333333328</v>
      </c>
      <c r="N928">
        <v>1463029200</v>
      </c>
      <c r="O928" s="19">
        <f t="shared" si="86"/>
        <v>42506.208333333328</v>
      </c>
      <c r="P928">
        <v>1463374800</v>
      </c>
      <c r="Q928" t="b">
        <v>0</v>
      </c>
      <c r="R928" t="b">
        <v>0</v>
      </c>
      <c r="S928" t="s">
        <v>17</v>
      </c>
      <c r="T928" t="str">
        <f t="shared" si="87"/>
        <v>food</v>
      </c>
      <c r="U928" t="str">
        <f t="shared" si="88"/>
        <v>food trucks</v>
      </c>
    </row>
    <row r="929" spans="1:21" x14ac:dyDescent="0.35">
      <c r="A929">
        <v>927</v>
      </c>
      <c r="B929" s="4" t="s">
        <v>1886</v>
      </c>
      <c r="C929" s="3" t="s">
        <v>1887</v>
      </c>
      <c r="D929" s="11">
        <v>7200</v>
      </c>
      <c r="E929" s="11">
        <v>3301</v>
      </c>
      <c r="F929" s="9">
        <f t="shared" si="84"/>
        <v>45.847222222222221</v>
      </c>
      <c r="G929" s="6" t="s">
        <v>14</v>
      </c>
      <c r="H929">
        <v>37</v>
      </c>
      <c r="I929" s="11">
        <f t="shared" si="89"/>
        <v>89.21621621621621</v>
      </c>
      <c r="J929" t="s">
        <v>21</v>
      </c>
      <c r="K929" t="s">
        <v>22</v>
      </c>
      <c r="L929" s="19">
        <f t="shared" si="85"/>
        <v>41102.208333333336</v>
      </c>
      <c r="M929" s="16">
        <f>(((N929/60)/60)/24)+DATE(1970,1,1)</f>
        <v>41102.208333333336</v>
      </c>
      <c r="N929">
        <v>1342069200</v>
      </c>
      <c r="O929" s="19">
        <f t="shared" si="86"/>
        <v>41131.208333333336</v>
      </c>
      <c r="P929">
        <v>1344574800</v>
      </c>
      <c r="Q929" t="b">
        <v>0</v>
      </c>
      <c r="R929" t="b">
        <v>0</v>
      </c>
      <c r="S929" t="s">
        <v>33</v>
      </c>
      <c r="T929" t="str">
        <f t="shared" si="87"/>
        <v>theater</v>
      </c>
      <c r="U929" t="str">
        <f t="shared" si="88"/>
        <v>plays</v>
      </c>
    </row>
    <row r="930" spans="1:21" x14ac:dyDescent="0.35">
      <c r="A930">
        <v>928</v>
      </c>
      <c r="B930" s="4" t="s">
        <v>1888</v>
      </c>
      <c r="C930" s="3" t="s">
        <v>1889</v>
      </c>
      <c r="D930" s="11">
        <v>167400</v>
      </c>
      <c r="E930" s="11">
        <v>196386</v>
      </c>
      <c r="F930" s="9">
        <f t="shared" si="84"/>
        <v>117.31541218637993</v>
      </c>
      <c r="G930" s="6" t="s">
        <v>20</v>
      </c>
      <c r="H930">
        <v>3777</v>
      </c>
      <c r="I930" s="11">
        <f t="shared" si="89"/>
        <v>51.995234312946785</v>
      </c>
      <c r="J930" t="s">
        <v>107</v>
      </c>
      <c r="K930" t="s">
        <v>108</v>
      </c>
      <c r="L930" s="19">
        <f t="shared" si="85"/>
        <v>41637.25</v>
      </c>
      <c r="M930" s="16">
        <f>(((N930/60)/60)/24)+DATE(1970,1,1)</f>
        <v>41637.25</v>
      </c>
      <c r="N930">
        <v>1388296800</v>
      </c>
      <c r="O930" s="19">
        <f t="shared" si="86"/>
        <v>41646.25</v>
      </c>
      <c r="P930">
        <v>1389074400</v>
      </c>
      <c r="Q930" t="b">
        <v>0</v>
      </c>
      <c r="R930" t="b">
        <v>0</v>
      </c>
      <c r="S930" t="s">
        <v>28</v>
      </c>
      <c r="T930" t="str">
        <f t="shared" si="87"/>
        <v>technology</v>
      </c>
      <c r="U930" t="str">
        <f t="shared" si="88"/>
        <v>web</v>
      </c>
    </row>
    <row r="931" spans="1:21" x14ac:dyDescent="0.35">
      <c r="A931">
        <v>929</v>
      </c>
      <c r="B931" s="4" t="s">
        <v>1890</v>
      </c>
      <c r="C931" s="3" t="s">
        <v>1891</v>
      </c>
      <c r="D931" s="11">
        <v>5500</v>
      </c>
      <c r="E931" s="11">
        <v>11952</v>
      </c>
      <c r="F931" s="9">
        <f t="shared" si="84"/>
        <v>217.30909090909088</v>
      </c>
      <c r="G931" s="6" t="s">
        <v>20</v>
      </c>
      <c r="H931">
        <v>184</v>
      </c>
      <c r="I931" s="11">
        <f t="shared" si="89"/>
        <v>64.956521739130437</v>
      </c>
      <c r="J931" t="s">
        <v>40</v>
      </c>
      <c r="K931" t="s">
        <v>41</v>
      </c>
      <c r="L931" s="19">
        <f t="shared" si="85"/>
        <v>42858.208333333328</v>
      </c>
      <c r="M931" s="16">
        <f>(((N931/60)/60)/24)+DATE(1970,1,1)</f>
        <v>42858.208333333328</v>
      </c>
      <c r="N931">
        <v>1493787600</v>
      </c>
      <c r="O931" s="19">
        <f t="shared" si="86"/>
        <v>42872.208333333328</v>
      </c>
      <c r="P931">
        <v>1494997200</v>
      </c>
      <c r="Q931" t="b">
        <v>0</v>
      </c>
      <c r="R931" t="b">
        <v>0</v>
      </c>
      <c r="S931" t="s">
        <v>33</v>
      </c>
      <c r="T931" t="str">
        <f t="shared" si="87"/>
        <v>theater</v>
      </c>
      <c r="U931" t="str">
        <f t="shared" si="88"/>
        <v>plays</v>
      </c>
    </row>
    <row r="932" spans="1:21" x14ac:dyDescent="0.35">
      <c r="A932">
        <v>930</v>
      </c>
      <c r="B932" s="4" t="s">
        <v>1892</v>
      </c>
      <c r="C932" s="3" t="s">
        <v>1893</v>
      </c>
      <c r="D932" s="11">
        <v>3500</v>
      </c>
      <c r="E932" s="11">
        <v>3930</v>
      </c>
      <c r="F932" s="9">
        <f t="shared" si="84"/>
        <v>112.28571428571428</v>
      </c>
      <c r="G932" s="6" t="s">
        <v>20</v>
      </c>
      <c r="H932">
        <v>85</v>
      </c>
      <c r="I932" s="11">
        <f t="shared" si="89"/>
        <v>46.235294117647058</v>
      </c>
      <c r="J932" t="s">
        <v>21</v>
      </c>
      <c r="K932" t="s">
        <v>22</v>
      </c>
      <c r="L932" s="19">
        <f t="shared" si="85"/>
        <v>42060.25</v>
      </c>
      <c r="M932" s="16">
        <f>(((N932/60)/60)/24)+DATE(1970,1,1)</f>
        <v>42060.25</v>
      </c>
      <c r="N932">
        <v>1424844000</v>
      </c>
      <c r="O932" s="19">
        <f t="shared" si="86"/>
        <v>42067.25</v>
      </c>
      <c r="P932">
        <v>1425448800</v>
      </c>
      <c r="Q932" t="b">
        <v>0</v>
      </c>
      <c r="R932" t="b">
        <v>1</v>
      </c>
      <c r="S932" t="s">
        <v>33</v>
      </c>
      <c r="T932" t="str">
        <f t="shared" si="87"/>
        <v>theater</v>
      </c>
      <c r="U932" t="str">
        <f t="shared" si="88"/>
        <v>plays</v>
      </c>
    </row>
    <row r="933" spans="1:21" x14ac:dyDescent="0.35">
      <c r="A933">
        <v>931</v>
      </c>
      <c r="B933" s="4" t="s">
        <v>1894</v>
      </c>
      <c r="C933" s="3" t="s">
        <v>1895</v>
      </c>
      <c r="D933" s="11">
        <v>7900</v>
      </c>
      <c r="E933" s="11">
        <v>5729</v>
      </c>
      <c r="F933" s="9">
        <f t="shared" si="84"/>
        <v>72.51898734177216</v>
      </c>
      <c r="G933" s="6" t="s">
        <v>14</v>
      </c>
      <c r="H933">
        <v>112</v>
      </c>
      <c r="I933" s="11">
        <f t="shared" si="89"/>
        <v>51.151785714285715</v>
      </c>
      <c r="J933" t="s">
        <v>21</v>
      </c>
      <c r="K933" t="s">
        <v>22</v>
      </c>
      <c r="L933" s="19">
        <f t="shared" si="85"/>
        <v>41818.208333333336</v>
      </c>
      <c r="M933" s="16">
        <f>(((N933/60)/60)/24)+DATE(1970,1,1)</f>
        <v>41818.208333333336</v>
      </c>
      <c r="N933">
        <v>1403931600</v>
      </c>
      <c r="O933" s="19">
        <f t="shared" si="86"/>
        <v>41820.208333333336</v>
      </c>
      <c r="P933">
        <v>1404104400</v>
      </c>
      <c r="Q933" t="b">
        <v>0</v>
      </c>
      <c r="R933" t="b">
        <v>1</v>
      </c>
      <c r="S933" t="s">
        <v>33</v>
      </c>
      <c r="T933" t="str">
        <f t="shared" si="87"/>
        <v>theater</v>
      </c>
      <c r="U933" t="str">
        <f t="shared" si="88"/>
        <v>plays</v>
      </c>
    </row>
    <row r="934" spans="1:21" x14ac:dyDescent="0.35">
      <c r="A934">
        <v>932</v>
      </c>
      <c r="B934" s="4" t="s">
        <v>1896</v>
      </c>
      <c r="C934" s="3" t="s">
        <v>1897</v>
      </c>
      <c r="D934" s="11">
        <v>2300</v>
      </c>
      <c r="E934" s="11">
        <v>4883</v>
      </c>
      <c r="F934" s="9">
        <f t="shared" si="84"/>
        <v>212.30434782608697</v>
      </c>
      <c r="G934" s="6" t="s">
        <v>20</v>
      </c>
      <c r="H934">
        <v>144</v>
      </c>
      <c r="I934" s="11">
        <f t="shared" si="89"/>
        <v>33.909722222222221</v>
      </c>
      <c r="J934" t="s">
        <v>21</v>
      </c>
      <c r="K934" t="s">
        <v>22</v>
      </c>
      <c r="L934" s="19">
        <f t="shared" si="85"/>
        <v>41709.208333333336</v>
      </c>
      <c r="M934" s="16">
        <f>(((N934/60)/60)/24)+DATE(1970,1,1)</f>
        <v>41709.208333333336</v>
      </c>
      <c r="N934">
        <v>1394514000</v>
      </c>
      <c r="O934" s="19">
        <f t="shared" si="86"/>
        <v>41712.208333333336</v>
      </c>
      <c r="P934">
        <v>1394773200</v>
      </c>
      <c r="Q934" t="b">
        <v>0</v>
      </c>
      <c r="R934" t="b">
        <v>0</v>
      </c>
      <c r="S934" t="s">
        <v>23</v>
      </c>
      <c r="T934" t="str">
        <f t="shared" si="87"/>
        <v>music</v>
      </c>
      <c r="U934" t="str">
        <f t="shared" si="88"/>
        <v>rock</v>
      </c>
    </row>
    <row r="935" spans="1:21" x14ac:dyDescent="0.35">
      <c r="A935">
        <v>933</v>
      </c>
      <c r="B935" s="4" t="s">
        <v>1898</v>
      </c>
      <c r="C935" s="3" t="s">
        <v>1899</v>
      </c>
      <c r="D935" s="11">
        <v>73000</v>
      </c>
      <c r="E935" s="11">
        <v>175015</v>
      </c>
      <c r="F935" s="9">
        <f t="shared" si="84"/>
        <v>239.74657534246577</v>
      </c>
      <c r="G935" s="6" t="s">
        <v>20</v>
      </c>
      <c r="H935">
        <v>1902</v>
      </c>
      <c r="I935" s="11">
        <f t="shared" si="89"/>
        <v>92.016298633017882</v>
      </c>
      <c r="J935" t="s">
        <v>21</v>
      </c>
      <c r="K935" t="s">
        <v>22</v>
      </c>
      <c r="L935" s="19">
        <f t="shared" si="85"/>
        <v>41372.208333333336</v>
      </c>
      <c r="M935" s="16">
        <f>(((N935/60)/60)/24)+DATE(1970,1,1)</f>
        <v>41372.208333333336</v>
      </c>
      <c r="N935">
        <v>1365397200</v>
      </c>
      <c r="O935" s="19">
        <f t="shared" si="86"/>
        <v>41385.208333333336</v>
      </c>
      <c r="P935">
        <v>1366520400</v>
      </c>
      <c r="Q935" t="b">
        <v>0</v>
      </c>
      <c r="R935" t="b">
        <v>0</v>
      </c>
      <c r="S935" t="s">
        <v>33</v>
      </c>
      <c r="T935" t="str">
        <f t="shared" si="87"/>
        <v>theater</v>
      </c>
      <c r="U935" t="str">
        <f t="shared" si="88"/>
        <v>plays</v>
      </c>
    </row>
    <row r="936" spans="1:21" x14ac:dyDescent="0.35">
      <c r="A936">
        <v>934</v>
      </c>
      <c r="B936" s="4" t="s">
        <v>1900</v>
      </c>
      <c r="C936" s="3" t="s">
        <v>1901</v>
      </c>
      <c r="D936" s="11">
        <v>6200</v>
      </c>
      <c r="E936" s="11">
        <v>11280</v>
      </c>
      <c r="F936" s="9">
        <f t="shared" si="84"/>
        <v>181.93548387096774</v>
      </c>
      <c r="G936" s="6" t="s">
        <v>20</v>
      </c>
      <c r="H936">
        <v>105</v>
      </c>
      <c r="I936" s="11">
        <f t="shared" si="89"/>
        <v>107.42857142857143</v>
      </c>
      <c r="J936" t="s">
        <v>21</v>
      </c>
      <c r="K936" t="s">
        <v>22</v>
      </c>
      <c r="L936" s="19">
        <f t="shared" si="85"/>
        <v>42422.25</v>
      </c>
      <c r="M936" s="16">
        <f>(((N936/60)/60)/24)+DATE(1970,1,1)</f>
        <v>42422.25</v>
      </c>
      <c r="N936">
        <v>1456120800</v>
      </c>
      <c r="O936" s="19">
        <f t="shared" si="86"/>
        <v>42428.25</v>
      </c>
      <c r="P936">
        <v>1456639200</v>
      </c>
      <c r="Q936" t="b">
        <v>0</v>
      </c>
      <c r="R936" t="b">
        <v>0</v>
      </c>
      <c r="S936" t="s">
        <v>33</v>
      </c>
      <c r="T936" t="str">
        <f t="shared" si="87"/>
        <v>theater</v>
      </c>
      <c r="U936" t="str">
        <f t="shared" si="88"/>
        <v>plays</v>
      </c>
    </row>
    <row r="937" spans="1:21" ht="31" x14ac:dyDescent="0.35">
      <c r="A937">
        <v>935</v>
      </c>
      <c r="B937" s="4" t="s">
        <v>1902</v>
      </c>
      <c r="C937" s="3" t="s">
        <v>1903</v>
      </c>
      <c r="D937" s="11">
        <v>6100</v>
      </c>
      <c r="E937" s="11">
        <v>10012</v>
      </c>
      <c r="F937" s="9">
        <f t="shared" si="84"/>
        <v>164.13114754098362</v>
      </c>
      <c r="G937" s="6" t="s">
        <v>20</v>
      </c>
      <c r="H937">
        <v>132</v>
      </c>
      <c r="I937" s="11">
        <f t="shared" si="89"/>
        <v>75.848484848484844</v>
      </c>
      <c r="J937" t="s">
        <v>21</v>
      </c>
      <c r="K937" t="s">
        <v>22</v>
      </c>
      <c r="L937" s="19">
        <f t="shared" si="85"/>
        <v>42209.208333333328</v>
      </c>
      <c r="M937" s="16">
        <f>(((N937/60)/60)/24)+DATE(1970,1,1)</f>
        <v>42209.208333333328</v>
      </c>
      <c r="N937">
        <v>1437714000</v>
      </c>
      <c r="O937" s="19">
        <f t="shared" si="86"/>
        <v>42216.208333333328</v>
      </c>
      <c r="P937">
        <v>1438318800</v>
      </c>
      <c r="Q937" t="b">
        <v>0</v>
      </c>
      <c r="R937" t="b">
        <v>0</v>
      </c>
      <c r="S937" t="s">
        <v>33</v>
      </c>
      <c r="T937" t="str">
        <f t="shared" si="87"/>
        <v>theater</v>
      </c>
      <c r="U937" t="str">
        <f t="shared" si="88"/>
        <v>plays</v>
      </c>
    </row>
    <row r="938" spans="1:21" x14ac:dyDescent="0.35">
      <c r="A938">
        <v>936</v>
      </c>
      <c r="B938" s="4" t="s">
        <v>1246</v>
      </c>
      <c r="C938" s="3" t="s">
        <v>1904</v>
      </c>
      <c r="D938" s="11">
        <v>103200</v>
      </c>
      <c r="E938" s="11">
        <v>1690</v>
      </c>
      <c r="F938" s="9">
        <f t="shared" si="84"/>
        <v>1.6375968992248062</v>
      </c>
      <c r="G938" s="6" t="s">
        <v>14</v>
      </c>
      <c r="H938">
        <v>21</v>
      </c>
      <c r="I938" s="11">
        <f t="shared" si="89"/>
        <v>80.476190476190482</v>
      </c>
      <c r="J938" t="s">
        <v>21</v>
      </c>
      <c r="K938" t="s">
        <v>22</v>
      </c>
      <c r="L938" s="19">
        <f t="shared" si="85"/>
        <v>43668.208333333328</v>
      </c>
      <c r="M938" s="16">
        <f>(((N938/60)/60)/24)+DATE(1970,1,1)</f>
        <v>43668.208333333328</v>
      </c>
      <c r="N938">
        <v>1563771600</v>
      </c>
      <c r="O938" s="19">
        <f t="shared" si="86"/>
        <v>43671.208333333328</v>
      </c>
      <c r="P938">
        <v>1564030800</v>
      </c>
      <c r="Q938" t="b">
        <v>1</v>
      </c>
      <c r="R938" t="b">
        <v>0</v>
      </c>
      <c r="S938" t="s">
        <v>33</v>
      </c>
      <c r="T938" t="str">
        <f t="shared" si="87"/>
        <v>theater</v>
      </c>
      <c r="U938" t="str">
        <f t="shared" si="88"/>
        <v>plays</v>
      </c>
    </row>
    <row r="939" spans="1:21" x14ac:dyDescent="0.35">
      <c r="A939">
        <v>937</v>
      </c>
      <c r="B939" s="4" t="s">
        <v>1905</v>
      </c>
      <c r="C939" s="3" t="s">
        <v>1906</v>
      </c>
      <c r="D939" s="11">
        <v>171000</v>
      </c>
      <c r="E939" s="11">
        <v>84891</v>
      </c>
      <c r="F939" s="9">
        <f t="shared" si="84"/>
        <v>49.64385964912281</v>
      </c>
      <c r="G939" s="6" t="s">
        <v>74</v>
      </c>
      <c r="H939">
        <v>976</v>
      </c>
      <c r="I939" s="11">
        <f t="shared" si="89"/>
        <v>86.978483606557376</v>
      </c>
      <c r="J939" t="s">
        <v>21</v>
      </c>
      <c r="K939" t="s">
        <v>22</v>
      </c>
      <c r="L939" s="19">
        <f t="shared" si="85"/>
        <v>42334.25</v>
      </c>
      <c r="M939" s="16">
        <f>(((N939/60)/60)/24)+DATE(1970,1,1)</f>
        <v>42334.25</v>
      </c>
      <c r="N939">
        <v>1448517600</v>
      </c>
      <c r="O939" s="19">
        <f t="shared" si="86"/>
        <v>42343.25</v>
      </c>
      <c r="P939">
        <v>1449295200</v>
      </c>
      <c r="Q939" t="b">
        <v>0</v>
      </c>
      <c r="R939" t="b">
        <v>0</v>
      </c>
      <c r="S939" t="s">
        <v>42</v>
      </c>
      <c r="T939" t="str">
        <f t="shared" si="87"/>
        <v>film &amp; video</v>
      </c>
      <c r="U939" t="str">
        <f t="shared" si="88"/>
        <v>documentary</v>
      </c>
    </row>
    <row r="940" spans="1:21" x14ac:dyDescent="0.35">
      <c r="A940">
        <v>938</v>
      </c>
      <c r="B940" s="4" t="s">
        <v>1907</v>
      </c>
      <c r="C940" s="3" t="s">
        <v>1908</v>
      </c>
      <c r="D940" s="11">
        <v>9200</v>
      </c>
      <c r="E940" s="11">
        <v>10093</v>
      </c>
      <c r="F940" s="9">
        <f t="shared" si="84"/>
        <v>109.70652173913042</v>
      </c>
      <c r="G940" s="6" t="s">
        <v>20</v>
      </c>
      <c r="H940">
        <v>96</v>
      </c>
      <c r="I940" s="11">
        <f t="shared" si="89"/>
        <v>105.13541666666667</v>
      </c>
      <c r="J940" t="s">
        <v>21</v>
      </c>
      <c r="K940" t="s">
        <v>22</v>
      </c>
      <c r="L940" s="19">
        <f t="shared" si="85"/>
        <v>43263.208333333328</v>
      </c>
      <c r="M940" s="16">
        <f>(((N940/60)/60)/24)+DATE(1970,1,1)</f>
        <v>43263.208333333328</v>
      </c>
      <c r="N940">
        <v>1528779600</v>
      </c>
      <c r="O940" s="19">
        <f t="shared" si="86"/>
        <v>43299.208333333328</v>
      </c>
      <c r="P940">
        <v>1531890000</v>
      </c>
      <c r="Q940" t="b">
        <v>0</v>
      </c>
      <c r="R940" t="b">
        <v>1</v>
      </c>
      <c r="S940" t="s">
        <v>119</v>
      </c>
      <c r="T940" t="str">
        <f t="shared" si="87"/>
        <v>publishing</v>
      </c>
      <c r="U940" t="str">
        <f t="shared" si="88"/>
        <v>fiction</v>
      </c>
    </row>
    <row r="941" spans="1:21" ht="31" x14ac:dyDescent="0.35">
      <c r="A941">
        <v>939</v>
      </c>
      <c r="B941" s="4" t="s">
        <v>1909</v>
      </c>
      <c r="C941" s="3" t="s">
        <v>1910</v>
      </c>
      <c r="D941" s="11">
        <v>7800</v>
      </c>
      <c r="E941" s="11">
        <v>3839</v>
      </c>
      <c r="F941" s="9">
        <f t="shared" si="84"/>
        <v>49.217948717948715</v>
      </c>
      <c r="G941" s="6" t="s">
        <v>14</v>
      </c>
      <c r="H941">
        <v>67</v>
      </c>
      <c r="I941" s="11">
        <f t="shared" si="89"/>
        <v>57.298507462686565</v>
      </c>
      <c r="J941" t="s">
        <v>21</v>
      </c>
      <c r="K941" t="s">
        <v>22</v>
      </c>
      <c r="L941" s="19">
        <f t="shared" si="85"/>
        <v>40670.208333333336</v>
      </c>
      <c r="M941" s="16">
        <f>(((N941/60)/60)/24)+DATE(1970,1,1)</f>
        <v>40670.208333333336</v>
      </c>
      <c r="N941">
        <v>1304744400</v>
      </c>
      <c r="O941" s="19">
        <f t="shared" si="86"/>
        <v>40687.208333333336</v>
      </c>
      <c r="P941">
        <v>1306213200</v>
      </c>
      <c r="Q941" t="b">
        <v>0</v>
      </c>
      <c r="R941" t="b">
        <v>1</v>
      </c>
      <c r="S941" t="s">
        <v>89</v>
      </c>
      <c r="T941" t="str">
        <f t="shared" si="87"/>
        <v>games</v>
      </c>
      <c r="U941" t="str">
        <f t="shared" si="88"/>
        <v>video games</v>
      </c>
    </row>
    <row r="942" spans="1:21" x14ac:dyDescent="0.35">
      <c r="A942">
        <v>940</v>
      </c>
      <c r="B942" s="4" t="s">
        <v>1911</v>
      </c>
      <c r="C942" s="3" t="s">
        <v>1912</v>
      </c>
      <c r="D942" s="11">
        <v>9900</v>
      </c>
      <c r="E942" s="11">
        <v>6161</v>
      </c>
      <c r="F942" s="9">
        <f t="shared" si="84"/>
        <v>62.232323232323225</v>
      </c>
      <c r="G942" s="6" t="s">
        <v>47</v>
      </c>
      <c r="H942">
        <v>66</v>
      </c>
      <c r="I942" s="11">
        <f t="shared" si="89"/>
        <v>93.348484848484844</v>
      </c>
      <c r="J942" t="s">
        <v>15</v>
      </c>
      <c r="K942" t="s">
        <v>16</v>
      </c>
      <c r="L942" s="19">
        <f t="shared" si="85"/>
        <v>41244.25</v>
      </c>
      <c r="M942" s="16">
        <f>(((N942/60)/60)/24)+DATE(1970,1,1)</f>
        <v>41244.25</v>
      </c>
      <c r="N942">
        <v>1354341600</v>
      </c>
      <c r="O942" s="19">
        <f t="shared" si="86"/>
        <v>41266.25</v>
      </c>
      <c r="P942">
        <v>1356242400</v>
      </c>
      <c r="Q942" t="b">
        <v>0</v>
      </c>
      <c r="R942" t="b">
        <v>0</v>
      </c>
      <c r="S942" t="s">
        <v>28</v>
      </c>
      <c r="T942" t="str">
        <f t="shared" si="87"/>
        <v>technology</v>
      </c>
      <c r="U942" t="str">
        <f t="shared" si="88"/>
        <v>web</v>
      </c>
    </row>
    <row r="943" spans="1:21" x14ac:dyDescent="0.35">
      <c r="A943">
        <v>941</v>
      </c>
      <c r="B943" s="4" t="s">
        <v>1913</v>
      </c>
      <c r="C943" s="3" t="s">
        <v>1914</v>
      </c>
      <c r="D943" s="11">
        <v>43000</v>
      </c>
      <c r="E943" s="11">
        <v>5615</v>
      </c>
      <c r="F943" s="9">
        <f t="shared" si="84"/>
        <v>13.05813953488372</v>
      </c>
      <c r="G943" s="6" t="s">
        <v>14</v>
      </c>
      <c r="H943">
        <v>78</v>
      </c>
      <c r="I943" s="11">
        <f t="shared" si="89"/>
        <v>71.987179487179489</v>
      </c>
      <c r="J943" t="s">
        <v>21</v>
      </c>
      <c r="K943" t="s">
        <v>22</v>
      </c>
      <c r="L943" s="19">
        <f t="shared" si="85"/>
        <v>40552.25</v>
      </c>
      <c r="M943" s="16">
        <f>(((N943/60)/60)/24)+DATE(1970,1,1)</f>
        <v>40552.25</v>
      </c>
      <c r="N943">
        <v>1294552800</v>
      </c>
      <c r="O943" s="19">
        <f t="shared" si="86"/>
        <v>40587.25</v>
      </c>
      <c r="P943">
        <v>1297576800</v>
      </c>
      <c r="Q943" t="b">
        <v>1</v>
      </c>
      <c r="R943" t="b">
        <v>0</v>
      </c>
      <c r="S943" t="s">
        <v>33</v>
      </c>
      <c r="T943" t="str">
        <f t="shared" si="87"/>
        <v>theater</v>
      </c>
      <c r="U943" t="str">
        <f t="shared" si="88"/>
        <v>plays</v>
      </c>
    </row>
    <row r="944" spans="1:21" x14ac:dyDescent="0.35">
      <c r="A944">
        <v>942</v>
      </c>
      <c r="B944" s="4" t="s">
        <v>1907</v>
      </c>
      <c r="C944" s="3" t="s">
        <v>1915</v>
      </c>
      <c r="D944" s="11">
        <v>9600</v>
      </c>
      <c r="E944" s="11">
        <v>6205</v>
      </c>
      <c r="F944" s="9">
        <f t="shared" si="84"/>
        <v>64.635416666666671</v>
      </c>
      <c r="G944" s="6" t="s">
        <v>14</v>
      </c>
      <c r="H944">
        <v>67</v>
      </c>
      <c r="I944" s="11">
        <f t="shared" si="89"/>
        <v>92.611940298507463</v>
      </c>
      <c r="J944" t="s">
        <v>26</v>
      </c>
      <c r="K944" t="s">
        <v>27</v>
      </c>
      <c r="L944" s="19">
        <f t="shared" si="85"/>
        <v>40568.25</v>
      </c>
      <c r="M944" s="16">
        <f>(((N944/60)/60)/24)+DATE(1970,1,1)</f>
        <v>40568.25</v>
      </c>
      <c r="N944">
        <v>1295935200</v>
      </c>
      <c r="O944" s="19">
        <f t="shared" si="86"/>
        <v>40571.25</v>
      </c>
      <c r="P944">
        <v>1296194400</v>
      </c>
      <c r="Q944" t="b">
        <v>0</v>
      </c>
      <c r="R944" t="b">
        <v>0</v>
      </c>
      <c r="S944" t="s">
        <v>33</v>
      </c>
      <c r="T944" t="str">
        <f t="shared" si="87"/>
        <v>theater</v>
      </c>
      <c r="U944" t="str">
        <f t="shared" si="88"/>
        <v>plays</v>
      </c>
    </row>
    <row r="945" spans="1:21" x14ac:dyDescent="0.35">
      <c r="A945">
        <v>943</v>
      </c>
      <c r="B945" s="4" t="s">
        <v>1916</v>
      </c>
      <c r="C945" s="3" t="s">
        <v>1917</v>
      </c>
      <c r="D945" s="11">
        <v>7500</v>
      </c>
      <c r="E945" s="11">
        <v>11969</v>
      </c>
      <c r="F945" s="9">
        <f t="shared" si="84"/>
        <v>159.58666666666667</v>
      </c>
      <c r="G945" s="6" t="s">
        <v>20</v>
      </c>
      <c r="H945">
        <v>114</v>
      </c>
      <c r="I945" s="11">
        <f t="shared" si="89"/>
        <v>104.99122807017544</v>
      </c>
      <c r="J945" t="s">
        <v>21</v>
      </c>
      <c r="K945" t="s">
        <v>22</v>
      </c>
      <c r="L945" s="19">
        <f t="shared" si="85"/>
        <v>41906.208333333336</v>
      </c>
      <c r="M945" s="16">
        <f>(((N945/60)/60)/24)+DATE(1970,1,1)</f>
        <v>41906.208333333336</v>
      </c>
      <c r="N945">
        <v>1411534800</v>
      </c>
      <c r="O945" s="19">
        <f t="shared" si="86"/>
        <v>41941.208333333336</v>
      </c>
      <c r="P945">
        <v>1414558800</v>
      </c>
      <c r="Q945" t="b">
        <v>0</v>
      </c>
      <c r="R945" t="b">
        <v>0</v>
      </c>
      <c r="S945" t="s">
        <v>17</v>
      </c>
      <c r="T945" t="str">
        <f t="shared" si="87"/>
        <v>food</v>
      </c>
      <c r="U945" t="str">
        <f t="shared" si="88"/>
        <v>food trucks</v>
      </c>
    </row>
    <row r="946" spans="1:21" x14ac:dyDescent="0.35">
      <c r="A946">
        <v>944</v>
      </c>
      <c r="B946" s="4" t="s">
        <v>1918</v>
      </c>
      <c r="C946" s="3" t="s">
        <v>1919</v>
      </c>
      <c r="D946" s="11">
        <v>10000</v>
      </c>
      <c r="E946" s="11">
        <v>8142</v>
      </c>
      <c r="F946" s="9">
        <f t="shared" si="84"/>
        <v>81.42</v>
      </c>
      <c r="G946" s="6" t="s">
        <v>14</v>
      </c>
      <c r="H946">
        <v>263</v>
      </c>
      <c r="I946" s="11">
        <f t="shared" si="89"/>
        <v>30.958174904942965</v>
      </c>
      <c r="J946" t="s">
        <v>26</v>
      </c>
      <c r="K946" t="s">
        <v>27</v>
      </c>
      <c r="L946" s="19">
        <f t="shared" si="85"/>
        <v>42776.25</v>
      </c>
      <c r="M946" s="16">
        <f>(((N946/60)/60)/24)+DATE(1970,1,1)</f>
        <v>42776.25</v>
      </c>
      <c r="N946">
        <v>1486706400</v>
      </c>
      <c r="O946" s="19">
        <f t="shared" si="86"/>
        <v>42795.25</v>
      </c>
      <c r="P946">
        <v>1488348000</v>
      </c>
      <c r="Q946" t="b">
        <v>0</v>
      </c>
      <c r="R946" t="b">
        <v>0</v>
      </c>
      <c r="S946" t="s">
        <v>122</v>
      </c>
      <c r="T946" t="str">
        <f t="shared" si="87"/>
        <v>photography</v>
      </c>
      <c r="U946" t="str">
        <f t="shared" si="88"/>
        <v>photography books</v>
      </c>
    </row>
    <row r="947" spans="1:21" x14ac:dyDescent="0.35">
      <c r="A947">
        <v>945</v>
      </c>
      <c r="B947" s="4" t="s">
        <v>1920</v>
      </c>
      <c r="C947" s="3" t="s">
        <v>1921</v>
      </c>
      <c r="D947" s="11">
        <v>172000</v>
      </c>
      <c r="E947" s="11">
        <v>55805</v>
      </c>
      <c r="F947" s="9">
        <f t="shared" si="84"/>
        <v>32.444767441860463</v>
      </c>
      <c r="G947" s="6" t="s">
        <v>14</v>
      </c>
      <c r="H947">
        <v>1691</v>
      </c>
      <c r="I947" s="11">
        <f t="shared" si="89"/>
        <v>33.001182732111175</v>
      </c>
      <c r="J947" t="s">
        <v>21</v>
      </c>
      <c r="K947" t="s">
        <v>22</v>
      </c>
      <c r="L947" s="19">
        <f t="shared" si="85"/>
        <v>41004.208333333336</v>
      </c>
      <c r="M947" s="16">
        <f>(((N947/60)/60)/24)+DATE(1970,1,1)</f>
        <v>41004.208333333336</v>
      </c>
      <c r="N947">
        <v>1333602000</v>
      </c>
      <c r="O947" s="19">
        <f t="shared" si="86"/>
        <v>41019.208333333336</v>
      </c>
      <c r="P947">
        <v>1334898000</v>
      </c>
      <c r="Q947" t="b">
        <v>1</v>
      </c>
      <c r="R947" t="b">
        <v>0</v>
      </c>
      <c r="S947" t="s">
        <v>122</v>
      </c>
      <c r="T947" t="str">
        <f t="shared" si="87"/>
        <v>photography</v>
      </c>
      <c r="U947" t="str">
        <f t="shared" si="88"/>
        <v>photography books</v>
      </c>
    </row>
    <row r="948" spans="1:21" ht="31" x14ac:dyDescent="0.35">
      <c r="A948">
        <v>946</v>
      </c>
      <c r="B948" s="4" t="s">
        <v>1922</v>
      </c>
      <c r="C948" s="3" t="s">
        <v>1923</v>
      </c>
      <c r="D948" s="11">
        <v>153700</v>
      </c>
      <c r="E948" s="11">
        <v>15238</v>
      </c>
      <c r="F948" s="9">
        <f t="shared" si="84"/>
        <v>9.9141184124918666</v>
      </c>
      <c r="G948" s="6" t="s">
        <v>14</v>
      </c>
      <c r="H948">
        <v>181</v>
      </c>
      <c r="I948" s="11">
        <f t="shared" si="89"/>
        <v>84.187845303867405</v>
      </c>
      <c r="J948" t="s">
        <v>21</v>
      </c>
      <c r="K948" t="s">
        <v>22</v>
      </c>
      <c r="L948" s="19">
        <f t="shared" si="85"/>
        <v>40710.208333333336</v>
      </c>
      <c r="M948" s="16">
        <f>(((N948/60)/60)/24)+DATE(1970,1,1)</f>
        <v>40710.208333333336</v>
      </c>
      <c r="N948">
        <v>1308200400</v>
      </c>
      <c r="O948" s="19">
        <f t="shared" si="86"/>
        <v>40712.208333333336</v>
      </c>
      <c r="P948">
        <v>1308373200</v>
      </c>
      <c r="Q948" t="b">
        <v>0</v>
      </c>
      <c r="R948" t="b">
        <v>0</v>
      </c>
      <c r="S948" t="s">
        <v>33</v>
      </c>
      <c r="T948" t="str">
        <f t="shared" si="87"/>
        <v>theater</v>
      </c>
      <c r="U948" t="str">
        <f t="shared" si="88"/>
        <v>plays</v>
      </c>
    </row>
    <row r="949" spans="1:21" x14ac:dyDescent="0.35">
      <c r="A949">
        <v>947</v>
      </c>
      <c r="B949" s="4" t="s">
        <v>1924</v>
      </c>
      <c r="C949" s="3" t="s">
        <v>1925</v>
      </c>
      <c r="D949" s="11">
        <v>3600</v>
      </c>
      <c r="E949" s="11">
        <v>961</v>
      </c>
      <c r="F949" s="9">
        <f t="shared" si="84"/>
        <v>26.694444444444443</v>
      </c>
      <c r="G949" s="6" t="s">
        <v>14</v>
      </c>
      <c r="H949">
        <v>13</v>
      </c>
      <c r="I949" s="11">
        <f t="shared" si="89"/>
        <v>73.92307692307692</v>
      </c>
      <c r="J949" t="s">
        <v>21</v>
      </c>
      <c r="K949" t="s">
        <v>22</v>
      </c>
      <c r="L949" s="19">
        <f t="shared" si="85"/>
        <v>41908.208333333336</v>
      </c>
      <c r="M949" s="16">
        <f>(((N949/60)/60)/24)+DATE(1970,1,1)</f>
        <v>41908.208333333336</v>
      </c>
      <c r="N949">
        <v>1411707600</v>
      </c>
      <c r="O949" s="19">
        <f t="shared" si="86"/>
        <v>41915.208333333336</v>
      </c>
      <c r="P949">
        <v>1412312400</v>
      </c>
      <c r="Q949" t="b">
        <v>0</v>
      </c>
      <c r="R949" t="b">
        <v>0</v>
      </c>
      <c r="S949" t="s">
        <v>33</v>
      </c>
      <c r="T949" t="str">
        <f t="shared" si="87"/>
        <v>theater</v>
      </c>
      <c r="U949" t="str">
        <f t="shared" si="88"/>
        <v>plays</v>
      </c>
    </row>
    <row r="950" spans="1:21" x14ac:dyDescent="0.35">
      <c r="A950">
        <v>948</v>
      </c>
      <c r="B950" s="4" t="s">
        <v>1926</v>
      </c>
      <c r="C950" s="3" t="s">
        <v>1927</v>
      </c>
      <c r="D950" s="11">
        <v>9400</v>
      </c>
      <c r="E950" s="11">
        <v>5918</v>
      </c>
      <c r="F950" s="9">
        <f t="shared" si="84"/>
        <v>62.957446808510639</v>
      </c>
      <c r="G950" s="6" t="s">
        <v>74</v>
      </c>
      <c r="H950">
        <v>160</v>
      </c>
      <c r="I950" s="11">
        <f t="shared" si="89"/>
        <v>36.987499999999997</v>
      </c>
      <c r="J950" t="s">
        <v>21</v>
      </c>
      <c r="K950" t="s">
        <v>22</v>
      </c>
      <c r="L950" s="19">
        <f t="shared" si="85"/>
        <v>41985.25</v>
      </c>
      <c r="M950" s="16">
        <f>(((N950/60)/60)/24)+DATE(1970,1,1)</f>
        <v>41985.25</v>
      </c>
      <c r="N950">
        <v>1418364000</v>
      </c>
      <c r="O950" s="19">
        <f t="shared" si="86"/>
        <v>41995.25</v>
      </c>
      <c r="P950">
        <v>1419228000</v>
      </c>
      <c r="Q950" t="b">
        <v>1</v>
      </c>
      <c r="R950" t="b">
        <v>1</v>
      </c>
      <c r="S950" t="s">
        <v>42</v>
      </c>
      <c r="T950" t="str">
        <f t="shared" si="87"/>
        <v>film &amp; video</v>
      </c>
      <c r="U950" t="str">
        <f t="shared" si="88"/>
        <v>documentary</v>
      </c>
    </row>
    <row r="951" spans="1:21" ht="31" x14ac:dyDescent="0.35">
      <c r="A951">
        <v>949</v>
      </c>
      <c r="B951" s="4" t="s">
        <v>1928</v>
      </c>
      <c r="C951" s="3" t="s">
        <v>1929</v>
      </c>
      <c r="D951" s="11">
        <v>5900</v>
      </c>
      <c r="E951" s="11">
        <v>9520</v>
      </c>
      <c r="F951" s="9">
        <f t="shared" si="84"/>
        <v>161.35593220338984</v>
      </c>
      <c r="G951" s="6" t="s">
        <v>20</v>
      </c>
      <c r="H951">
        <v>203</v>
      </c>
      <c r="I951" s="11">
        <f t="shared" si="89"/>
        <v>46.896551724137929</v>
      </c>
      <c r="J951" t="s">
        <v>21</v>
      </c>
      <c r="K951" t="s">
        <v>22</v>
      </c>
      <c r="L951" s="19">
        <f t="shared" si="85"/>
        <v>42112.208333333328</v>
      </c>
      <c r="M951" s="16">
        <f>(((N951/60)/60)/24)+DATE(1970,1,1)</f>
        <v>42112.208333333328</v>
      </c>
      <c r="N951">
        <v>1429333200</v>
      </c>
      <c r="O951" s="19">
        <f t="shared" si="86"/>
        <v>42131.208333333328</v>
      </c>
      <c r="P951">
        <v>1430974800</v>
      </c>
      <c r="Q951" t="b">
        <v>0</v>
      </c>
      <c r="R951" t="b">
        <v>0</v>
      </c>
      <c r="S951" t="s">
        <v>28</v>
      </c>
      <c r="T951" t="str">
        <f t="shared" si="87"/>
        <v>technology</v>
      </c>
      <c r="U951" t="str">
        <f t="shared" si="88"/>
        <v>web</v>
      </c>
    </row>
    <row r="952" spans="1:21" x14ac:dyDescent="0.35">
      <c r="A952">
        <v>950</v>
      </c>
      <c r="B952" s="4" t="s">
        <v>1930</v>
      </c>
      <c r="C952" s="3" t="s">
        <v>1931</v>
      </c>
      <c r="D952" s="11">
        <v>100</v>
      </c>
      <c r="E952" s="11">
        <v>5</v>
      </c>
      <c r="F952" s="9">
        <f t="shared" si="84"/>
        <v>5</v>
      </c>
      <c r="G952" s="6" t="s">
        <v>14</v>
      </c>
      <c r="H952">
        <v>1</v>
      </c>
      <c r="I952" s="11">
        <f t="shared" si="89"/>
        <v>5</v>
      </c>
      <c r="J952" t="s">
        <v>21</v>
      </c>
      <c r="K952" t="s">
        <v>22</v>
      </c>
      <c r="L952" s="19">
        <f t="shared" si="85"/>
        <v>43571.208333333328</v>
      </c>
      <c r="M952" s="16">
        <f>(((N952/60)/60)/24)+DATE(1970,1,1)</f>
        <v>43571.208333333328</v>
      </c>
      <c r="N952">
        <v>1555390800</v>
      </c>
      <c r="O952" s="19">
        <f t="shared" si="86"/>
        <v>43576.208333333328</v>
      </c>
      <c r="P952">
        <v>1555822800</v>
      </c>
      <c r="Q952" t="b">
        <v>0</v>
      </c>
      <c r="R952" t="b">
        <v>1</v>
      </c>
      <c r="S952" t="s">
        <v>33</v>
      </c>
      <c r="T952" t="str">
        <f t="shared" si="87"/>
        <v>theater</v>
      </c>
      <c r="U952" t="str">
        <f t="shared" si="88"/>
        <v>plays</v>
      </c>
    </row>
    <row r="953" spans="1:21" x14ac:dyDescent="0.35">
      <c r="A953">
        <v>951</v>
      </c>
      <c r="B953" s="4" t="s">
        <v>1932</v>
      </c>
      <c r="C953" s="3" t="s">
        <v>1933</v>
      </c>
      <c r="D953" s="11">
        <v>14500</v>
      </c>
      <c r="E953" s="11">
        <v>159056</v>
      </c>
      <c r="F953" s="9">
        <f t="shared" si="84"/>
        <v>1096.9379310344827</v>
      </c>
      <c r="G953" s="6" t="s">
        <v>20</v>
      </c>
      <c r="H953">
        <v>1559</v>
      </c>
      <c r="I953" s="11">
        <f t="shared" si="89"/>
        <v>102.02437459910199</v>
      </c>
      <c r="J953" t="s">
        <v>21</v>
      </c>
      <c r="K953" t="s">
        <v>22</v>
      </c>
      <c r="L953" s="19">
        <f t="shared" si="85"/>
        <v>42730.25</v>
      </c>
      <c r="M953" s="16">
        <f>(((N953/60)/60)/24)+DATE(1970,1,1)</f>
        <v>42730.25</v>
      </c>
      <c r="N953">
        <v>1482732000</v>
      </c>
      <c r="O953" s="19">
        <f t="shared" si="86"/>
        <v>42731.25</v>
      </c>
      <c r="P953">
        <v>1482818400</v>
      </c>
      <c r="Q953" t="b">
        <v>0</v>
      </c>
      <c r="R953" t="b">
        <v>1</v>
      </c>
      <c r="S953" t="s">
        <v>23</v>
      </c>
      <c r="T953" t="str">
        <f t="shared" si="87"/>
        <v>music</v>
      </c>
      <c r="U953" t="str">
        <f t="shared" si="88"/>
        <v>rock</v>
      </c>
    </row>
    <row r="954" spans="1:21" x14ac:dyDescent="0.35">
      <c r="A954">
        <v>952</v>
      </c>
      <c r="B954" s="4" t="s">
        <v>1934</v>
      </c>
      <c r="C954" s="3" t="s">
        <v>1935</v>
      </c>
      <c r="D954" s="11">
        <v>145500</v>
      </c>
      <c r="E954" s="11">
        <v>101987</v>
      </c>
      <c r="F954" s="9">
        <f t="shared" si="84"/>
        <v>70.094158075601371</v>
      </c>
      <c r="G954" s="6" t="s">
        <v>74</v>
      </c>
      <c r="H954">
        <v>2266</v>
      </c>
      <c r="I954" s="11">
        <f t="shared" si="89"/>
        <v>45.007502206531335</v>
      </c>
      <c r="J954" t="s">
        <v>21</v>
      </c>
      <c r="K954" t="s">
        <v>22</v>
      </c>
      <c r="L954" s="19">
        <f t="shared" si="85"/>
        <v>42591.208333333328</v>
      </c>
      <c r="M954" s="16">
        <f>(((N954/60)/60)/24)+DATE(1970,1,1)</f>
        <v>42591.208333333328</v>
      </c>
      <c r="N954">
        <v>1470718800</v>
      </c>
      <c r="O954" s="19">
        <f t="shared" si="86"/>
        <v>42605.208333333328</v>
      </c>
      <c r="P954">
        <v>1471928400</v>
      </c>
      <c r="Q954" t="b">
        <v>0</v>
      </c>
      <c r="R954" t="b">
        <v>0</v>
      </c>
      <c r="S954" t="s">
        <v>42</v>
      </c>
      <c r="T954" t="str">
        <f t="shared" si="87"/>
        <v>film &amp; video</v>
      </c>
      <c r="U954" t="str">
        <f t="shared" si="88"/>
        <v>documentary</v>
      </c>
    </row>
    <row r="955" spans="1:21" ht="31" x14ac:dyDescent="0.35">
      <c r="A955">
        <v>953</v>
      </c>
      <c r="B955" s="4" t="s">
        <v>1936</v>
      </c>
      <c r="C955" s="3" t="s">
        <v>1937</v>
      </c>
      <c r="D955" s="11">
        <v>3300</v>
      </c>
      <c r="E955" s="11">
        <v>1980</v>
      </c>
      <c r="F955" s="9">
        <f t="shared" si="84"/>
        <v>60</v>
      </c>
      <c r="G955" s="6" t="s">
        <v>14</v>
      </c>
      <c r="H955">
        <v>21</v>
      </c>
      <c r="I955" s="11">
        <f t="shared" si="89"/>
        <v>94.285714285714292</v>
      </c>
      <c r="J955" t="s">
        <v>21</v>
      </c>
      <c r="K955" t="s">
        <v>22</v>
      </c>
      <c r="L955" s="19">
        <f t="shared" si="85"/>
        <v>42358.25</v>
      </c>
      <c r="M955" s="16">
        <f>(((N955/60)/60)/24)+DATE(1970,1,1)</f>
        <v>42358.25</v>
      </c>
      <c r="N955">
        <v>1450591200</v>
      </c>
      <c r="O955" s="19">
        <f t="shared" si="86"/>
        <v>42394.25</v>
      </c>
      <c r="P955">
        <v>1453701600</v>
      </c>
      <c r="Q955" t="b">
        <v>0</v>
      </c>
      <c r="R955" t="b">
        <v>1</v>
      </c>
      <c r="S955" t="s">
        <v>474</v>
      </c>
      <c r="T955" t="str">
        <f t="shared" si="87"/>
        <v>film &amp; video</v>
      </c>
      <c r="U955" t="str">
        <f t="shared" si="88"/>
        <v>science fiction</v>
      </c>
    </row>
    <row r="956" spans="1:21" x14ac:dyDescent="0.35">
      <c r="A956">
        <v>954</v>
      </c>
      <c r="B956" s="4" t="s">
        <v>1938</v>
      </c>
      <c r="C956" s="3" t="s">
        <v>1939</v>
      </c>
      <c r="D956" s="11">
        <v>42600</v>
      </c>
      <c r="E956" s="11">
        <v>156384</v>
      </c>
      <c r="F956" s="9">
        <f t="shared" si="84"/>
        <v>367.0985915492958</v>
      </c>
      <c r="G956" s="6" t="s">
        <v>20</v>
      </c>
      <c r="H956">
        <v>1548</v>
      </c>
      <c r="I956" s="11">
        <f t="shared" si="89"/>
        <v>101.02325581395348</v>
      </c>
      <c r="J956" t="s">
        <v>26</v>
      </c>
      <c r="K956" t="s">
        <v>27</v>
      </c>
      <c r="L956" s="19">
        <f t="shared" si="85"/>
        <v>41174.208333333336</v>
      </c>
      <c r="M956" s="16">
        <f>(((N956/60)/60)/24)+DATE(1970,1,1)</f>
        <v>41174.208333333336</v>
      </c>
      <c r="N956">
        <v>1348290000</v>
      </c>
      <c r="O956" s="19">
        <f t="shared" si="86"/>
        <v>41198.208333333336</v>
      </c>
      <c r="P956">
        <v>1350363600</v>
      </c>
      <c r="Q956" t="b">
        <v>0</v>
      </c>
      <c r="R956" t="b">
        <v>0</v>
      </c>
      <c r="S956" t="s">
        <v>28</v>
      </c>
      <c r="T956" t="str">
        <f t="shared" si="87"/>
        <v>technology</v>
      </c>
      <c r="U956" t="str">
        <f t="shared" si="88"/>
        <v>web</v>
      </c>
    </row>
    <row r="957" spans="1:21" ht="31" x14ac:dyDescent="0.35">
      <c r="A957">
        <v>955</v>
      </c>
      <c r="B957" s="4" t="s">
        <v>1940</v>
      </c>
      <c r="C957" s="3" t="s">
        <v>1941</v>
      </c>
      <c r="D957" s="11">
        <v>700</v>
      </c>
      <c r="E957" s="11">
        <v>7763</v>
      </c>
      <c r="F957" s="9">
        <f t="shared" si="84"/>
        <v>1109</v>
      </c>
      <c r="G957" s="6" t="s">
        <v>20</v>
      </c>
      <c r="H957">
        <v>80</v>
      </c>
      <c r="I957" s="11">
        <f t="shared" si="89"/>
        <v>97.037499999999994</v>
      </c>
      <c r="J957" t="s">
        <v>21</v>
      </c>
      <c r="K957" t="s">
        <v>22</v>
      </c>
      <c r="L957" s="19">
        <f t="shared" si="85"/>
        <v>41238.25</v>
      </c>
      <c r="M957" s="16">
        <f>(((N957/60)/60)/24)+DATE(1970,1,1)</f>
        <v>41238.25</v>
      </c>
      <c r="N957">
        <v>1353823200</v>
      </c>
      <c r="O957" s="19">
        <f t="shared" si="86"/>
        <v>41240.25</v>
      </c>
      <c r="P957">
        <v>1353996000</v>
      </c>
      <c r="Q957" t="b">
        <v>0</v>
      </c>
      <c r="R957" t="b">
        <v>0</v>
      </c>
      <c r="S957" t="s">
        <v>33</v>
      </c>
      <c r="T957" t="str">
        <f t="shared" si="87"/>
        <v>theater</v>
      </c>
      <c r="U957" t="str">
        <f t="shared" si="88"/>
        <v>plays</v>
      </c>
    </row>
    <row r="958" spans="1:21" x14ac:dyDescent="0.35">
      <c r="A958">
        <v>956</v>
      </c>
      <c r="B958" s="4" t="s">
        <v>1942</v>
      </c>
      <c r="C958" s="3" t="s">
        <v>1943</v>
      </c>
      <c r="D958" s="11">
        <v>187600</v>
      </c>
      <c r="E958" s="11">
        <v>35698</v>
      </c>
      <c r="F958" s="9">
        <f t="shared" si="84"/>
        <v>19.028784648187631</v>
      </c>
      <c r="G958" s="6" t="s">
        <v>14</v>
      </c>
      <c r="H958">
        <v>830</v>
      </c>
      <c r="I958" s="11">
        <f t="shared" si="89"/>
        <v>43.00963855421687</v>
      </c>
      <c r="J958" t="s">
        <v>21</v>
      </c>
      <c r="K958" t="s">
        <v>22</v>
      </c>
      <c r="L958" s="19">
        <f t="shared" si="85"/>
        <v>42360.25</v>
      </c>
      <c r="M958" s="16">
        <f>(((N958/60)/60)/24)+DATE(1970,1,1)</f>
        <v>42360.25</v>
      </c>
      <c r="N958">
        <v>1450764000</v>
      </c>
      <c r="O958" s="19">
        <f t="shared" si="86"/>
        <v>42364.25</v>
      </c>
      <c r="P958">
        <v>1451109600</v>
      </c>
      <c r="Q958" t="b">
        <v>0</v>
      </c>
      <c r="R958" t="b">
        <v>0</v>
      </c>
      <c r="S958" t="s">
        <v>474</v>
      </c>
      <c r="T958" t="str">
        <f t="shared" si="87"/>
        <v>film &amp; video</v>
      </c>
      <c r="U958" t="str">
        <f t="shared" si="88"/>
        <v>science fiction</v>
      </c>
    </row>
    <row r="959" spans="1:21" x14ac:dyDescent="0.35">
      <c r="A959">
        <v>957</v>
      </c>
      <c r="B959" s="4" t="s">
        <v>1944</v>
      </c>
      <c r="C959" s="3" t="s">
        <v>1945</v>
      </c>
      <c r="D959" s="11">
        <v>9800</v>
      </c>
      <c r="E959" s="11">
        <v>12434</v>
      </c>
      <c r="F959" s="9">
        <f t="shared" si="84"/>
        <v>126.87755102040816</v>
      </c>
      <c r="G959" s="6" t="s">
        <v>20</v>
      </c>
      <c r="H959">
        <v>131</v>
      </c>
      <c r="I959" s="11">
        <f t="shared" si="89"/>
        <v>94.916030534351151</v>
      </c>
      <c r="J959" t="s">
        <v>21</v>
      </c>
      <c r="K959" t="s">
        <v>22</v>
      </c>
      <c r="L959" s="19">
        <f t="shared" si="85"/>
        <v>40955.25</v>
      </c>
      <c r="M959" s="16">
        <f>(((N959/60)/60)/24)+DATE(1970,1,1)</f>
        <v>40955.25</v>
      </c>
      <c r="N959">
        <v>1329372000</v>
      </c>
      <c r="O959" s="19">
        <f t="shared" si="86"/>
        <v>40958.25</v>
      </c>
      <c r="P959">
        <v>1329631200</v>
      </c>
      <c r="Q959" t="b">
        <v>0</v>
      </c>
      <c r="R959" t="b">
        <v>0</v>
      </c>
      <c r="S959" t="s">
        <v>33</v>
      </c>
      <c r="T959" t="str">
        <f t="shared" si="87"/>
        <v>theater</v>
      </c>
      <c r="U959" t="str">
        <f t="shared" si="88"/>
        <v>plays</v>
      </c>
    </row>
    <row r="960" spans="1:21" ht="31" x14ac:dyDescent="0.35">
      <c r="A960">
        <v>958</v>
      </c>
      <c r="B960" s="4" t="s">
        <v>1946</v>
      </c>
      <c r="C960" s="3" t="s">
        <v>1947</v>
      </c>
      <c r="D960" s="11">
        <v>1100</v>
      </c>
      <c r="E960" s="11">
        <v>8081</v>
      </c>
      <c r="F960" s="9">
        <f t="shared" si="84"/>
        <v>734.63636363636363</v>
      </c>
      <c r="G960" s="6" t="s">
        <v>20</v>
      </c>
      <c r="H960">
        <v>112</v>
      </c>
      <c r="I960" s="11">
        <f t="shared" si="89"/>
        <v>72.151785714285708</v>
      </c>
      <c r="J960" t="s">
        <v>21</v>
      </c>
      <c r="K960" t="s">
        <v>22</v>
      </c>
      <c r="L960" s="19">
        <f t="shared" si="85"/>
        <v>40350.208333333336</v>
      </c>
      <c r="M960" s="16">
        <f>(((N960/60)/60)/24)+DATE(1970,1,1)</f>
        <v>40350.208333333336</v>
      </c>
      <c r="N960">
        <v>1277096400</v>
      </c>
      <c r="O960" s="19">
        <f t="shared" si="86"/>
        <v>40372.208333333336</v>
      </c>
      <c r="P960">
        <v>1278997200</v>
      </c>
      <c r="Q960" t="b">
        <v>0</v>
      </c>
      <c r="R960" t="b">
        <v>0</v>
      </c>
      <c r="S960" t="s">
        <v>71</v>
      </c>
      <c r="T960" t="str">
        <f t="shared" si="87"/>
        <v>film &amp; video</v>
      </c>
      <c r="U960" t="str">
        <f t="shared" si="88"/>
        <v>animation</v>
      </c>
    </row>
    <row r="961" spans="1:21" x14ac:dyDescent="0.35">
      <c r="A961">
        <v>959</v>
      </c>
      <c r="B961" s="4" t="s">
        <v>1948</v>
      </c>
      <c r="C961" s="3" t="s">
        <v>1949</v>
      </c>
      <c r="D961" s="11">
        <v>145000</v>
      </c>
      <c r="E961" s="11">
        <v>6631</v>
      </c>
      <c r="F961" s="9">
        <f t="shared" si="84"/>
        <v>4.5731034482758623</v>
      </c>
      <c r="G961" s="6" t="s">
        <v>14</v>
      </c>
      <c r="H961">
        <v>130</v>
      </c>
      <c r="I961" s="11">
        <f t="shared" si="89"/>
        <v>51.007692307692309</v>
      </c>
      <c r="J961" t="s">
        <v>21</v>
      </c>
      <c r="K961" t="s">
        <v>22</v>
      </c>
      <c r="L961" s="19">
        <f t="shared" si="85"/>
        <v>40357.208333333336</v>
      </c>
      <c r="M961" s="16">
        <f>(((N961/60)/60)/24)+DATE(1970,1,1)</f>
        <v>40357.208333333336</v>
      </c>
      <c r="N961">
        <v>1277701200</v>
      </c>
      <c r="O961" s="19">
        <f t="shared" si="86"/>
        <v>40385.208333333336</v>
      </c>
      <c r="P961">
        <v>1280120400</v>
      </c>
      <c r="Q961" t="b">
        <v>0</v>
      </c>
      <c r="R961" t="b">
        <v>0</v>
      </c>
      <c r="S961" t="s">
        <v>206</v>
      </c>
      <c r="T961" t="str">
        <f t="shared" si="87"/>
        <v>publishing</v>
      </c>
      <c r="U961" t="str">
        <f t="shared" si="88"/>
        <v>translations</v>
      </c>
    </row>
    <row r="962" spans="1:21" x14ac:dyDescent="0.35">
      <c r="A962">
        <v>960</v>
      </c>
      <c r="B962" s="4" t="s">
        <v>1950</v>
      </c>
      <c r="C962" s="3" t="s">
        <v>1951</v>
      </c>
      <c r="D962" s="11">
        <v>5500</v>
      </c>
      <c r="E962" s="11">
        <v>4678</v>
      </c>
      <c r="F962" s="9">
        <f t="shared" si="84"/>
        <v>85.054545454545448</v>
      </c>
      <c r="G962" s="6" t="s">
        <v>14</v>
      </c>
      <c r="H962">
        <v>55</v>
      </c>
      <c r="I962" s="11">
        <f t="shared" si="89"/>
        <v>85.054545454545448</v>
      </c>
      <c r="J962" t="s">
        <v>21</v>
      </c>
      <c r="K962" t="s">
        <v>22</v>
      </c>
      <c r="L962" s="19">
        <f t="shared" si="85"/>
        <v>42408.25</v>
      </c>
      <c r="M962" s="16">
        <f>(((N962/60)/60)/24)+DATE(1970,1,1)</f>
        <v>42408.25</v>
      </c>
      <c r="N962">
        <v>1454911200</v>
      </c>
      <c r="O962" s="19">
        <f t="shared" si="86"/>
        <v>42445.208333333328</v>
      </c>
      <c r="P962">
        <v>1458104400</v>
      </c>
      <c r="Q962" t="b">
        <v>0</v>
      </c>
      <c r="R962" t="b">
        <v>0</v>
      </c>
      <c r="S962" t="s">
        <v>28</v>
      </c>
      <c r="T962" t="str">
        <f t="shared" si="87"/>
        <v>technology</v>
      </c>
      <c r="U962" t="str">
        <f t="shared" si="88"/>
        <v>web</v>
      </c>
    </row>
    <row r="963" spans="1:21" ht="31" x14ac:dyDescent="0.35">
      <c r="A963">
        <v>961</v>
      </c>
      <c r="B963" s="4" t="s">
        <v>1952</v>
      </c>
      <c r="C963" s="3" t="s">
        <v>1953</v>
      </c>
      <c r="D963" s="11">
        <v>5700</v>
      </c>
      <c r="E963" s="11">
        <v>6800</v>
      </c>
      <c r="F963" s="9">
        <f t="shared" ref="F963:F1001" si="90">E963/D963*100</f>
        <v>119.29824561403508</v>
      </c>
      <c r="G963" s="6" t="s">
        <v>20</v>
      </c>
      <c r="H963">
        <v>155</v>
      </c>
      <c r="I963" s="11">
        <f t="shared" si="89"/>
        <v>43.87096774193548</v>
      </c>
      <c r="J963" t="s">
        <v>21</v>
      </c>
      <c r="K963" t="s">
        <v>22</v>
      </c>
      <c r="L963" s="19">
        <f t="shared" ref="L963:L1001" si="91">(((N963/60)/60)/24)+DATE(1970,1,1)</f>
        <v>40591.25</v>
      </c>
      <c r="M963" s="16">
        <f>(((N963/60)/60)/24)+DATE(1970,1,1)</f>
        <v>40591.25</v>
      </c>
      <c r="N963">
        <v>1297922400</v>
      </c>
      <c r="O963" s="19">
        <f t="shared" ref="O963:O1001" si="92">(((P963/60)/60)/24)+DATE(1970,1,1)</f>
        <v>40595.25</v>
      </c>
      <c r="P963">
        <v>1298268000</v>
      </c>
      <c r="Q963" t="b">
        <v>0</v>
      </c>
      <c r="R963" t="b">
        <v>0</v>
      </c>
      <c r="S963" t="s">
        <v>206</v>
      </c>
      <c r="T963" t="str">
        <f t="shared" ref="T963:T1001" si="93">LEFT(S963,FIND("~",SUBSTITUTE(S963,"/","~",LEN(S963)-LEN(SUBSTITUTE(S963,"/",""))))-1)</f>
        <v>publishing</v>
      </c>
      <c r="U963" t="str">
        <f t="shared" ref="U963:U1001" si="94">RIGHT(S963,LEN(S963)-FIND("/",S963))</f>
        <v>translations</v>
      </c>
    </row>
    <row r="964" spans="1:21" x14ac:dyDescent="0.35">
      <c r="A964">
        <v>962</v>
      </c>
      <c r="B964" s="4" t="s">
        <v>1954</v>
      </c>
      <c r="C964" s="3" t="s">
        <v>1955</v>
      </c>
      <c r="D964" s="11">
        <v>3600</v>
      </c>
      <c r="E964" s="11">
        <v>10657</v>
      </c>
      <c r="F964" s="9">
        <f t="shared" si="90"/>
        <v>296.02777777777777</v>
      </c>
      <c r="G964" s="6" t="s">
        <v>20</v>
      </c>
      <c r="H964">
        <v>266</v>
      </c>
      <c r="I964" s="11">
        <f t="shared" ref="I964:I1001" si="95">E964/H964</f>
        <v>40.063909774436091</v>
      </c>
      <c r="J964" t="s">
        <v>21</v>
      </c>
      <c r="K964" t="s">
        <v>22</v>
      </c>
      <c r="L964" s="19">
        <f t="shared" si="91"/>
        <v>41592.25</v>
      </c>
      <c r="M964" s="16">
        <f>(((N964/60)/60)/24)+DATE(1970,1,1)</f>
        <v>41592.25</v>
      </c>
      <c r="N964">
        <v>1384408800</v>
      </c>
      <c r="O964" s="19">
        <f t="shared" si="92"/>
        <v>41613.25</v>
      </c>
      <c r="P964">
        <v>1386223200</v>
      </c>
      <c r="Q964" t="b">
        <v>0</v>
      </c>
      <c r="R964" t="b">
        <v>0</v>
      </c>
      <c r="S964" t="s">
        <v>17</v>
      </c>
      <c r="T964" t="str">
        <f t="shared" si="93"/>
        <v>food</v>
      </c>
      <c r="U964" t="str">
        <f t="shared" si="94"/>
        <v>food trucks</v>
      </c>
    </row>
    <row r="965" spans="1:21" x14ac:dyDescent="0.35">
      <c r="A965">
        <v>963</v>
      </c>
      <c r="B965" s="4" t="s">
        <v>1956</v>
      </c>
      <c r="C965" s="3" t="s">
        <v>1957</v>
      </c>
      <c r="D965" s="11">
        <v>5900</v>
      </c>
      <c r="E965" s="11">
        <v>4997</v>
      </c>
      <c r="F965" s="9">
        <f t="shared" si="90"/>
        <v>84.694915254237287</v>
      </c>
      <c r="G965" s="6" t="s">
        <v>14</v>
      </c>
      <c r="H965">
        <v>114</v>
      </c>
      <c r="I965" s="11">
        <f t="shared" si="95"/>
        <v>43.833333333333336</v>
      </c>
      <c r="J965" t="s">
        <v>107</v>
      </c>
      <c r="K965" t="s">
        <v>108</v>
      </c>
      <c r="L965" s="19">
        <f t="shared" si="91"/>
        <v>40607.25</v>
      </c>
      <c r="M965" s="16">
        <f>(((N965/60)/60)/24)+DATE(1970,1,1)</f>
        <v>40607.25</v>
      </c>
      <c r="N965">
        <v>1299304800</v>
      </c>
      <c r="O965" s="19">
        <f t="shared" si="92"/>
        <v>40613.25</v>
      </c>
      <c r="P965">
        <v>1299823200</v>
      </c>
      <c r="Q965" t="b">
        <v>0</v>
      </c>
      <c r="R965" t="b">
        <v>1</v>
      </c>
      <c r="S965" t="s">
        <v>122</v>
      </c>
      <c r="T965" t="str">
        <f t="shared" si="93"/>
        <v>photography</v>
      </c>
      <c r="U965" t="str">
        <f t="shared" si="94"/>
        <v>photography books</v>
      </c>
    </row>
    <row r="966" spans="1:21" x14ac:dyDescent="0.35">
      <c r="A966">
        <v>964</v>
      </c>
      <c r="B966" s="4" t="s">
        <v>1958</v>
      </c>
      <c r="C966" s="3" t="s">
        <v>1959</v>
      </c>
      <c r="D966" s="11">
        <v>3700</v>
      </c>
      <c r="E966" s="11">
        <v>13164</v>
      </c>
      <c r="F966" s="9">
        <f t="shared" si="90"/>
        <v>355.7837837837838</v>
      </c>
      <c r="G966" s="6" t="s">
        <v>20</v>
      </c>
      <c r="H966">
        <v>155</v>
      </c>
      <c r="I966" s="11">
        <f t="shared" si="95"/>
        <v>84.92903225806451</v>
      </c>
      <c r="J966" t="s">
        <v>21</v>
      </c>
      <c r="K966" t="s">
        <v>22</v>
      </c>
      <c r="L966" s="19">
        <f t="shared" si="91"/>
        <v>42135.208333333328</v>
      </c>
      <c r="M966" s="16">
        <f>(((N966/60)/60)/24)+DATE(1970,1,1)</f>
        <v>42135.208333333328</v>
      </c>
      <c r="N966">
        <v>1431320400</v>
      </c>
      <c r="O966" s="19">
        <f t="shared" si="92"/>
        <v>42140.208333333328</v>
      </c>
      <c r="P966">
        <v>1431752400</v>
      </c>
      <c r="Q966" t="b">
        <v>0</v>
      </c>
      <c r="R966" t="b">
        <v>0</v>
      </c>
      <c r="S966" t="s">
        <v>33</v>
      </c>
      <c r="T966" t="str">
        <f t="shared" si="93"/>
        <v>theater</v>
      </c>
      <c r="U966" t="str">
        <f t="shared" si="94"/>
        <v>plays</v>
      </c>
    </row>
    <row r="967" spans="1:21" x14ac:dyDescent="0.35">
      <c r="A967">
        <v>965</v>
      </c>
      <c r="B967" s="4" t="s">
        <v>1960</v>
      </c>
      <c r="C967" s="3" t="s">
        <v>1961</v>
      </c>
      <c r="D967" s="11">
        <v>2200</v>
      </c>
      <c r="E967" s="11">
        <v>8501</v>
      </c>
      <c r="F967" s="9">
        <f t="shared" si="90"/>
        <v>386.40909090909093</v>
      </c>
      <c r="G967" s="6" t="s">
        <v>20</v>
      </c>
      <c r="H967">
        <v>207</v>
      </c>
      <c r="I967" s="11">
        <f t="shared" si="95"/>
        <v>41.067632850241544</v>
      </c>
      <c r="J967" t="s">
        <v>40</v>
      </c>
      <c r="K967" t="s">
        <v>41</v>
      </c>
      <c r="L967" s="19">
        <f t="shared" si="91"/>
        <v>40203.25</v>
      </c>
      <c r="M967" s="16">
        <f>(((N967/60)/60)/24)+DATE(1970,1,1)</f>
        <v>40203.25</v>
      </c>
      <c r="N967">
        <v>1264399200</v>
      </c>
      <c r="O967" s="19">
        <f t="shared" si="92"/>
        <v>40243.25</v>
      </c>
      <c r="P967">
        <v>1267855200</v>
      </c>
      <c r="Q967" t="b">
        <v>0</v>
      </c>
      <c r="R967" t="b">
        <v>0</v>
      </c>
      <c r="S967" t="s">
        <v>23</v>
      </c>
      <c r="T967" t="str">
        <f t="shared" si="93"/>
        <v>music</v>
      </c>
      <c r="U967" t="str">
        <f t="shared" si="94"/>
        <v>rock</v>
      </c>
    </row>
    <row r="968" spans="1:21" x14ac:dyDescent="0.35">
      <c r="A968">
        <v>966</v>
      </c>
      <c r="B968" s="4" t="s">
        <v>878</v>
      </c>
      <c r="C968" s="3" t="s">
        <v>1962</v>
      </c>
      <c r="D968" s="11">
        <v>1700</v>
      </c>
      <c r="E968" s="11">
        <v>13468</v>
      </c>
      <c r="F968" s="9">
        <f t="shared" si="90"/>
        <v>792.23529411764707</v>
      </c>
      <c r="G968" s="6" t="s">
        <v>20</v>
      </c>
      <c r="H968">
        <v>245</v>
      </c>
      <c r="I968" s="11">
        <f t="shared" si="95"/>
        <v>54.971428571428568</v>
      </c>
      <c r="J968" t="s">
        <v>21</v>
      </c>
      <c r="K968" t="s">
        <v>22</v>
      </c>
      <c r="L968" s="19">
        <f t="shared" si="91"/>
        <v>42901.208333333328</v>
      </c>
      <c r="M968" s="16">
        <f>(((N968/60)/60)/24)+DATE(1970,1,1)</f>
        <v>42901.208333333328</v>
      </c>
      <c r="N968">
        <v>1497502800</v>
      </c>
      <c r="O968" s="19">
        <f t="shared" si="92"/>
        <v>42903.208333333328</v>
      </c>
      <c r="P968">
        <v>1497675600</v>
      </c>
      <c r="Q968" t="b">
        <v>0</v>
      </c>
      <c r="R968" t="b">
        <v>0</v>
      </c>
      <c r="S968" t="s">
        <v>33</v>
      </c>
      <c r="T968" t="str">
        <f t="shared" si="93"/>
        <v>theater</v>
      </c>
      <c r="U968" t="str">
        <f t="shared" si="94"/>
        <v>plays</v>
      </c>
    </row>
    <row r="969" spans="1:21" x14ac:dyDescent="0.35">
      <c r="A969">
        <v>967</v>
      </c>
      <c r="B969" s="4" t="s">
        <v>1963</v>
      </c>
      <c r="C969" s="3" t="s">
        <v>1964</v>
      </c>
      <c r="D969" s="11">
        <v>88400</v>
      </c>
      <c r="E969" s="11">
        <v>121138</v>
      </c>
      <c r="F969" s="9">
        <f t="shared" si="90"/>
        <v>137.03393665158373</v>
      </c>
      <c r="G969" s="6" t="s">
        <v>20</v>
      </c>
      <c r="H969">
        <v>1573</v>
      </c>
      <c r="I969" s="11">
        <f t="shared" si="95"/>
        <v>77.010807374443743</v>
      </c>
      <c r="J969" t="s">
        <v>21</v>
      </c>
      <c r="K969" t="s">
        <v>22</v>
      </c>
      <c r="L969" s="19">
        <f t="shared" si="91"/>
        <v>41005.208333333336</v>
      </c>
      <c r="M969" s="16">
        <f>(((N969/60)/60)/24)+DATE(1970,1,1)</f>
        <v>41005.208333333336</v>
      </c>
      <c r="N969">
        <v>1333688400</v>
      </c>
      <c r="O969" s="19">
        <f t="shared" si="92"/>
        <v>41042.208333333336</v>
      </c>
      <c r="P969">
        <v>1336885200</v>
      </c>
      <c r="Q969" t="b">
        <v>0</v>
      </c>
      <c r="R969" t="b">
        <v>0</v>
      </c>
      <c r="S969" t="s">
        <v>319</v>
      </c>
      <c r="T969" t="str">
        <f t="shared" si="93"/>
        <v>music</v>
      </c>
      <c r="U969" t="str">
        <f t="shared" si="94"/>
        <v>world music</v>
      </c>
    </row>
    <row r="970" spans="1:21" ht="31" x14ac:dyDescent="0.35">
      <c r="A970">
        <v>968</v>
      </c>
      <c r="B970" s="4" t="s">
        <v>1965</v>
      </c>
      <c r="C970" s="3" t="s">
        <v>1966</v>
      </c>
      <c r="D970" s="11">
        <v>2400</v>
      </c>
      <c r="E970" s="11">
        <v>8117</v>
      </c>
      <c r="F970" s="9">
        <f t="shared" si="90"/>
        <v>338.20833333333337</v>
      </c>
      <c r="G970" s="6" t="s">
        <v>20</v>
      </c>
      <c r="H970">
        <v>114</v>
      </c>
      <c r="I970" s="11">
        <f t="shared" si="95"/>
        <v>71.201754385964918</v>
      </c>
      <c r="J970" t="s">
        <v>21</v>
      </c>
      <c r="K970" t="s">
        <v>22</v>
      </c>
      <c r="L970" s="19">
        <f t="shared" si="91"/>
        <v>40544.25</v>
      </c>
      <c r="M970" s="16">
        <f>(((N970/60)/60)/24)+DATE(1970,1,1)</f>
        <v>40544.25</v>
      </c>
      <c r="N970">
        <v>1293861600</v>
      </c>
      <c r="O970" s="19">
        <f t="shared" si="92"/>
        <v>40559.25</v>
      </c>
      <c r="P970">
        <v>1295157600</v>
      </c>
      <c r="Q970" t="b">
        <v>0</v>
      </c>
      <c r="R970" t="b">
        <v>0</v>
      </c>
      <c r="S970" t="s">
        <v>17</v>
      </c>
      <c r="T970" t="str">
        <f t="shared" si="93"/>
        <v>food</v>
      </c>
      <c r="U970" t="str">
        <f t="shared" si="94"/>
        <v>food trucks</v>
      </c>
    </row>
    <row r="971" spans="1:21" x14ac:dyDescent="0.35">
      <c r="A971">
        <v>969</v>
      </c>
      <c r="B971" s="4" t="s">
        <v>1967</v>
      </c>
      <c r="C971" s="3" t="s">
        <v>1968</v>
      </c>
      <c r="D971" s="11">
        <v>7900</v>
      </c>
      <c r="E971" s="11">
        <v>8550</v>
      </c>
      <c r="F971" s="9">
        <f t="shared" si="90"/>
        <v>108.22784810126582</v>
      </c>
      <c r="G971" s="6" t="s">
        <v>20</v>
      </c>
      <c r="H971">
        <v>93</v>
      </c>
      <c r="I971" s="11">
        <f t="shared" si="95"/>
        <v>91.935483870967744</v>
      </c>
      <c r="J971" t="s">
        <v>21</v>
      </c>
      <c r="K971" t="s">
        <v>22</v>
      </c>
      <c r="L971" s="19">
        <f t="shared" si="91"/>
        <v>43821.25</v>
      </c>
      <c r="M971" s="16">
        <f>(((N971/60)/60)/24)+DATE(1970,1,1)</f>
        <v>43821.25</v>
      </c>
      <c r="N971">
        <v>1576994400</v>
      </c>
      <c r="O971" s="19">
        <f t="shared" si="92"/>
        <v>43828.25</v>
      </c>
      <c r="P971">
        <v>1577599200</v>
      </c>
      <c r="Q971" t="b">
        <v>0</v>
      </c>
      <c r="R971" t="b">
        <v>0</v>
      </c>
      <c r="S971" t="s">
        <v>33</v>
      </c>
      <c r="T971" t="str">
        <f t="shared" si="93"/>
        <v>theater</v>
      </c>
      <c r="U971" t="str">
        <f t="shared" si="94"/>
        <v>plays</v>
      </c>
    </row>
    <row r="972" spans="1:21" ht="31" x14ac:dyDescent="0.35">
      <c r="A972">
        <v>970</v>
      </c>
      <c r="B972" s="4" t="s">
        <v>1969</v>
      </c>
      <c r="C972" s="3" t="s">
        <v>1970</v>
      </c>
      <c r="D972" s="11">
        <v>94900</v>
      </c>
      <c r="E972" s="11">
        <v>57659</v>
      </c>
      <c r="F972" s="9">
        <f t="shared" si="90"/>
        <v>60.757639620653315</v>
      </c>
      <c r="G972" s="6" t="s">
        <v>14</v>
      </c>
      <c r="H972">
        <v>594</v>
      </c>
      <c r="I972" s="11">
        <f t="shared" si="95"/>
        <v>97.069023569023571</v>
      </c>
      <c r="J972" t="s">
        <v>21</v>
      </c>
      <c r="K972" t="s">
        <v>22</v>
      </c>
      <c r="L972" s="19">
        <f t="shared" si="91"/>
        <v>40672.208333333336</v>
      </c>
      <c r="M972" s="16">
        <f>(((N972/60)/60)/24)+DATE(1970,1,1)</f>
        <v>40672.208333333336</v>
      </c>
      <c r="N972">
        <v>1304917200</v>
      </c>
      <c r="O972" s="19">
        <f t="shared" si="92"/>
        <v>40673.208333333336</v>
      </c>
      <c r="P972">
        <v>1305003600</v>
      </c>
      <c r="Q972" t="b">
        <v>0</v>
      </c>
      <c r="R972" t="b">
        <v>0</v>
      </c>
      <c r="S972" t="s">
        <v>33</v>
      </c>
      <c r="T972" t="str">
        <f t="shared" si="93"/>
        <v>theater</v>
      </c>
      <c r="U972" t="str">
        <f t="shared" si="94"/>
        <v>plays</v>
      </c>
    </row>
    <row r="973" spans="1:21" x14ac:dyDescent="0.35">
      <c r="A973">
        <v>971</v>
      </c>
      <c r="B973" s="4" t="s">
        <v>1971</v>
      </c>
      <c r="C973" s="3" t="s">
        <v>1972</v>
      </c>
      <c r="D973" s="11">
        <v>5100</v>
      </c>
      <c r="E973" s="11">
        <v>1414</v>
      </c>
      <c r="F973" s="9">
        <f t="shared" si="90"/>
        <v>27.725490196078432</v>
      </c>
      <c r="G973" s="6" t="s">
        <v>14</v>
      </c>
      <c r="H973">
        <v>24</v>
      </c>
      <c r="I973" s="11">
        <f t="shared" si="95"/>
        <v>58.916666666666664</v>
      </c>
      <c r="J973" t="s">
        <v>21</v>
      </c>
      <c r="K973" t="s">
        <v>22</v>
      </c>
      <c r="L973" s="19">
        <f t="shared" si="91"/>
        <v>41555.208333333336</v>
      </c>
      <c r="M973" s="16">
        <f>(((N973/60)/60)/24)+DATE(1970,1,1)</f>
        <v>41555.208333333336</v>
      </c>
      <c r="N973">
        <v>1381208400</v>
      </c>
      <c r="O973" s="19">
        <f t="shared" si="92"/>
        <v>41561.208333333336</v>
      </c>
      <c r="P973">
        <v>1381726800</v>
      </c>
      <c r="Q973" t="b">
        <v>0</v>
      </c>
      <c r="R973" t="b">
        <v>0</v>
      </c>
      <c r="S973" t="s">
        <v>269</v>
      </c>
      <c r="T973" t="str">
        <f t="shared" si="93"/>
        <v>film &amp; video</v>
      </c>
      <c r="U973" t="str">
        <f t="shared" si="94"/>
        <v>television</v>
      </c>
    </row>
    <row r="974" spans="1:21" ht="31" x14ac:dyDescent="0.35">
      <c r="A974">
        <v>972</v>
      </c>
      <c r="B974" s="4" t="s">
        <v>1973</v>
      </c>
      <c r="C974" s="3" t="s">
        <v>1974</v>
      </c>
      <c r="D974" s="11">
        <v>42700</v>
      </c>
      <c r="E974" s="11">
        <v>97524</v>
      </c>
      <c r="F974" s="9">
        <f t="shared" si="90"/>
        <v>228.3934426229508</v>
      </c>
      <c r="G974" s="6" t="s">
        <v>20</v>
      </c>
      <c r="H974">
        <v>1681</v>
      </c>
      <c r="I974" s="11">
        <f t="shared" si="95"/>
        <v>58.015466983938133</v>
      </c>
      <c r="J974" t="s">
        <v>21</v>
      </c>
      <c r="K974" t="s">
        <v>22</v>
      </c>
      <c r="L974" s="19">
        <f t="shared" si="91"/>
        <v>41792.208333333336</v>
      </c>
      <c r="M974" s="16">
        <f>(((N974/60)/60)/24)+DATE(1970,1,1)</f>
        <v>41792.208333333336</v>
      </c>
      <c r="N974">
        <v>1401685200</v>
      </c>
      <c r="O974" s="19">
        <f t="shared" si="92"/>
        <v>41801.208333333336</v>
      </c>
      <c r="P974">
        <v>1402462800</v>
      </c>
      <c r="Q974" t="b">
        <v>0</v>
      </c>
      <c r="R974" t="b">
        <v>1</v>
      </c>
      <c r="S974" t="s">
        <v>28</v>
      </c>
      <c r="T974" t="str">
        <f t="shared" si="93"/>
        <v>technology</v>
      </c>
      <c r="U974" t="str">
        <f t="shared" si="94"/>
        <v>web</v>
      </c>
    </row>
    <row r="975" spans="1:21" x14ac:dyDescent="0.35">
      <c r="A975">
        <v>973</v>
      </c>
      <c r="B975" s="4" t="s">
        <v>1975</v>
      </c>
      <c r="C975" s="3" t="s">
        <v>1976</v>
      </c>
      <c r="D975" s="11">
        <v>121100</v>
      </c>
      <c r="E975" s="11">
        <v>26176</v>
      </c>
      <c r="F975" s="9">
        <f t="shared" si="90"/>
        <v>21.615194054500414</v>
      </c>
      <c r="G975" s="6" t="s">
        <v>14</v>
      </c>
      <c r="H975">
        <v>252</v>
      </c>
      <c r="I975" s="11">
        <f t="shared" si="95"/>
        <v>103.87301587301587</v>
      </c>
      <c r="J975" t="s">
        <v>21</v>
      </c>
      <c r="K975" t="s">
        <v>22</v>
      </c>
      <c r="L975" s="19">
        <f t="shared" si="91"/>
        <v>40522.25</v>
      </c>
      <c r="M975" s="16">
        <f>(((N975/60)/60)/24)+DATE(1970,1,1)</f>
        <v>40522.25</v>
      </c>
      <c r="N975">
        <v>1291960800</v>
      </c>
      <c r="O975" s="19">
        <f t="shared" si="92"/>
        <v>40524.25</v>
      </c>
      <c r="P975">
        <v>1292133600</v>
      </c>
      <c r="Q975" t="b">
        <v>0</v>
      </c>
      <c r="R975" t="b">
        <v>1</v>
      </c>
      <c r="S975" t="s">
        <v>33</v>
      </c>
      <c r="T975" t="str">
        <f t="shared" si="93"/>
        <v>theater</v>
      </c>
      <c r="U975" t="str">
        <f t="shared" si="94"/>
        <v>plays</v>
      </c>
    </row>
    <row r="976" spans="1:21" x14ac:dyDescent="0.35">
      <c r="A976">
        <v>974</v>
      </c>
      <c r="B976" s="4" t="s">
        <v>1977</v>
      </c>
      <c r="C976" s="3" t="s">
        <v>1978</v>
      </c>
      <c r="D976" s="11">
        <v>800</v>
      </c>
      <c r="E976" s="11">
        <v>2991</v>
      </c>
      <c r="F976" s="9">
        <f t="shared" si="90"/>
        <v>373.875</v>
      </c>
      <c r="G976" s="6" t="s">
        <v>20</v>
      </c>
      <c r="H976">
        <v>32</v>
      </c>
      <c r="I976" s="11">
        <f t="shared" si="95"/>
        <v>93.46875</v>
      </c>
      <c r="J976" t="s">
        <v>21</v>
      </c>
      <c r="K976" t="s">
        <v>22</v>
      </c>
      <c r="L976" s="19">
        <f t="shared" si="91"/>
        <v>41412.208333333336</v>
      </c>
      <c r="M976" s="16">
        <f>(((N976/60)/60)/24)+DATE(1970,1,1)</f>
        <v>41412.208333333336</v>
      </c>
      <c r="N976">
        <v>1368853200</v>
      </c>
      <c r="O976" s="19">
        <f t="shared" si="92"/>
        <v>41413.208333333336</v>
      </c>
      <c r="P976">
        <v>1368939600</v>
      </c>
      <c r="Q976" t="b">
        <v>0</v>
      </c>
      <c r="R976" t="b">
        <v>0</v>
      </c>
      <c r="S976" t="s">
        <v>60</v>
      </c>
      <c r="T976" t="str">
        <f t="shared" si="93"/>
        <v>music</v>
      </c>
      <c r="U976" t="str">
        <f t="shared" si="94"/>
        <v>indie rock</v>
      </c>
    </row>
    <row r="977" spans="1:21" x14ac:dyDescent="0.35">
      <c r="A977">
        <v>975</v>
      </c>
      <c r="B977" s="4" t="s">
        <v>1979</v>
      </c>
      <c r="C977" s="3" t="s">
        <v>1980</v>
      </c>
      <c r="D977" s="11">
        <v>5400</v>
      </c>
      <c r="E977" s="11">
        <v>8366</v>
      </c>
      <c r="F977" s="9">
        <f t="shared" si="90"/>
        <v>154.92592592592592</v>
      </c>
      <c r="G977" s="6" t="s">
        <v>20</v>
      </c>
      <c r="H977">
        <v>135</v>
      </c>
      <c r="I977" s="11">
        <f t="shared" si="95"/>
        <v>61.970370370370368</v>
      </c>
      <c r="J977" t="s">
        <v>21</v>
      </c>
      <c r="K977" t="s">
        <v>22</v>
      </c>
      <c r="L977" s="19">
        <f t="shared" si="91"/>
        <v>42337.25</v>
      </c>
      <c r="M977" s="16">
        <f>(((N977/60)/60)/24)+DATE(1970,1,1)</f>
        <v>42337.25</v>
      </c>
      <c r="N977">
        <v>1448776800</v>
      </c>
      <c r="O977" s="19">
        <f t="shared" si="92"/>
        <v>42376.25</v>
      </c>
      <c r="P977">
        <v>1452146400</v>
      </c>
      <c r="Q977" t="b">
        <v>0</v>
      </c>
      <c r="R977" t="b">
        <v>1</v>
      </c>
      <c r="S977" t="s">
        <v>33</v>
      </c>
      <c r="T977" t="str">
        <f t="shared" si="93"/>
        <v>theater</v>
      </c>
      <c r="U977" t="str">
        <f t="shared" si="94"/>
        <v>plays</v>
      </c>
    </row>
    <row r="978" spans="1:21" ht="31" x14ac:dyDescent="0.35">
      <c r="A978">
        <v>976</v>
      </c>
      <c r="B978" s="4" t="s">
        <v>1981</v>
      </c>
      <c r="C978" s="3" t="s">
        <v>1982</v>
      </c>
      <c r="D978" s="11">
        <v>4000</v>
      </c>
      <c r="E978" s="11">
        <v>12886</v>
      </c>
      <c r="F978" s="9">
        <f t="shared" si="90"/>
        <v>322.14999999999998</v>
      </c>
      <c r="G978" s="6" t="s">
        <v>20</v>
      </c>
      <c r="H978">
        <v>140</v>
      </c>
      <c r="I978" s="11">
        <f t="shared" si="95"/>
        <v>92.042857142857144</v>
      </c>
      <c r="J978" t="s">
        <v>21</v>
      </c>
      <c r="K978" t="s">
        <v>22</v>
      </c>
      <c r="L978" s="19">
        <f t="shared" si="91"/>
        <v>40571.25</v>
      </c>
      <c r="M978" s="16">
        <f>(((N978/60)/60)/24)+DATE(1970,1,1)</f>
        <v>40571.25</v>
      </c>
      <c r="N978">
        <v>1296194400</v>
      </c>
      <c r="O978" s="19">
        <f t="shared" si="92"/>
        <v>40577.25</v>
      </c>
      <c r="P978">
        <v>1296712800</v>
      </c>
      <c r="Q978" t="b">
        <v>0</v>
      </c>
      <c r="R978" t="b">
        <v>1</v>
      </c>
      <c r="S978" t="s">
        <v>33</v>
      </c>
      <c r="T978" t="str">
        <f t="shared" si="93"/>
        <v>theater</v>
      </c>
      <c r="U978" t="str">
        <f t="shared" si="94"/>
        <v>plays</v>
      </c>
    </row>
    <row r="979" spans="1:21" x14ac:dyDescent="0.35">
      <c r="A979">
        <v>977</v>
      </c>
      <c r="B979" s="4" t="s">
        <v>1258</v>
      </c>
      <c r="C979" s="3" t="s">
        <v>1983</v>
      </c>
      <c r="D979" s="11">
        <v>7000</v>
      </c>
      <c r="E979" s="11">
        <v>5177</v>
      </c>
      <c r="F979" s="9">
        <f t="shared" si="90"/>
        <v>73.957142857142856</v>
      </c>
      <c r="G979" s="6" t="s">
        <v>14</v>
      </c>
      <c r="H979">
        <v>67</v>
      </c>
      <c r="I979" s="11">
        <f t="shared" si="95"/>
        <v>77.268656716417908</v>
      </c>
      <c r="J979" t="s">
        <v>21</v>
      </c>
      <c r="K979" t="s">
        <v>22</v>
      </c>
      <c r="L979" s="19">
        <f t="shared" si="91"/>
        <v>43138.25</v>
      </c>
      <c r="M979" s="16">
        <f>(((N979/60)/60)/24)+DATE(1970,1,1)</f>
        <v>43138.25</v>
      </c>
      <c r="N979">
        <v>1517983200</v>
      </c>
      <c r="O979" s="19">
        <f t="shared" si="92"/>
        <v>43170.25</v>
      </c>
      <c r="P979">
        <v>1520748000</v>
      </c>
      <c r="Q979" t="b">
        <v>0</v>
      </c>
      <c r="R979" t="b">
        <v>0</v>
      </c>
      <c r="S979" t="s">
        <v>17</v>
      </c>
      <c r="T979" t="str">
        <f t="shared" si="93"/>
        <v>food</v>
      </c>
      <c r="U979" t="str">
        <f t="shared" si="94"/>
        <v>food trucks</v>
      </c>
    </row>
    <row r="980" spans="1:21" x14ac:dyDescent="0.35">
      <c r="A980">
        <v>978</v>
      </c>
      <c r="B980" s="4" t="s">
        <v>1984</v>
      </c>
      <c r="C980" s="3" t="s">
        <v>1985</v>
      </c>
      <c r="D980" s="11">
        <v>1000</v>
      </c>
      <c r="E980" s="11">
        <v>8641</v>
      </c>
      <c r="F980" s="9">
        <f t="shared" si="90"/>
        <v>864.1</v>
      </c>
      <c r="G980" s="6" t="s">
        <v>20</v>
      </c>
      <c r="H980">
        <v>92</v>
      </c>
      <c r="I980" s="11">
        <f t="shared" si="95"/>
        <v>93.923913043478265</v>
      </c>
      <c r="J980" t="s">
        <v>21</v>
      </c>
      <c r="K980" t="s">
        <v>22</v>
      </c>
      <c r="L980" s="19">
        <f t="shared" si="91"/>
        <v>42686.25</v>
      </c>
      <c r="M980" s="16">
        <f>(((N980/60)/60)/24)+DATE(1970,1,1)</f>
        <v>42686.25</v>
      </c>
      <c r="N980">
        <v>1478930400</v>
      </c>
      <c r="O980" s="19">
        <f t="shared" si="92"/>
        <v>42708.25</v>
      </c>
      <c r="P980">
        <v>1480831200</v>
      </c>
      <c r="Q980" t="b">
        <v>0</v>
      </c>
      <c r="R980" t="b">
        <v>0</v>
      </c>
      <c r="S980" t="s">
        <v>89</v>
      </c>
      <c r="T980" t="str">
        <f t="shared" si="93"/>
        <v>games</v>
      </c>
      <c r="U980" t="str">
        <f t="shared" si="94"/>
        <v>video games</v>
      </c>
    </row>
    <row r="981" spans="1:21" x14ac:dyDescent="0.35">
      <c r="A981">
        <v>979</v>
      </c>
      <c r="B981" s="4" t="s">
        <v>1986</v>
      </c>
      <c r="C981" s="3" t="s">
        <v>1987</v>
      </c>
      <c r="D981" s="11">
        <v>60200</v>
      </c>
      <c r="E981" s="11">
        <v>86244</v>
      </c>
      <c r="F981" s="9">
        <f t="shared" si="90"/>
        <v>143.26245847176079</v>
      </c>
      <c r="G981" s="6" t="s">
        <v>20</v>
      </c>
      <c r="H981">
        <v>1015</v>
      </c>
      <c r="I981" s="11">
        <f t="shared" si="95"/>
        <v>84.969458128078813</v>
      </c>
      <c r="J981" t="s">
        <v>40</v>
      </c>
      <c r="K981" t="s">
        <v>41</v>
      </c>
      <c r="L981" s="19">
        <f t="shared" si="91"/>
        <v>42078.208333333328</v>
      </c>
      <c r="M981" s="16">
        <f>(((N981/60)/60)/24)+DATE(1970,1,1)</f>
        <v>42078.208333333328</v>
      </c>
      <c r="N981">
        <v>1426395600</v>
      </c>
      <c r="O981" s="19">
        <f t="shared" si="92"/>
        <v>42084.208333333328</v>
      </c>
      <c r="P981">
        <v>1426914000</v>
      </c>
      <c r="Q981" t="b">
        <v>0</v>
      </c>
      <c r="R981" t="b">
        <v>0</v>
      </c>
      <c r="S981" t="s">
        <v>33</v>
      </c>
      <c r="T981" t="str">
        <f t="shared" si="93"/>
        <v>theater</v>
      </c>
      <c r="U981" t="str">
        <f t="shared" si="94"/>
        <v>plays</v>
      </c>
    </row>
    <row r="982" spans="1:21" x14ac:dyDescent="0.35">
      <c r="A982">
        <v>980</v>
      </c>
      <c r="B982" s="4" t="s">
        <v>1988</v>
      </c>
      <c r="C982" s="3" t="s">
        <v>1989</v>
      </c>
      <c r="D982" s="11">
        <v>195200</v>
      </c>
      <c r="E982" s="11">
        <v>78630</v>
      </c>
      <c r="F982" s="9">
        <f t="shared" si="90"/>
        <v>40.281762295081968</v>
      </c>
      <c r="G982" s="6" t="s">
        <v>14</v>
      </c>
      <c r="H982">
        <v>742</v>
      </c>
      <c r="I982" s="11">
        <f t="shared" si="95"/>
        <v>105.97035040431267</v>
      </c>
      <c r="J982" t="s">
        <v>21</v>
      </c>
      <c r="K982" t="s">
        <v>22</v>
      </c>
      <c r="L982" s="19">
        <f t="shared" si="91"/>
        <v>42307.208333333328</v>
      </c>
      <c r="M982" s="16">
        <f>(((N982/60)/60)/24)+DATE(1970,1,1)</f>
        <v>42307.208333333328</v>
      </c>
      <c r="N982">
        <v>1446181200</v>
      </c>
      <c r="O982" s="19">
        <f t="shared" si="92"/>
        <v>42312.25</v>
      </c>
      <c r="P982">
        <v>1446616800</v>
      </c>
      <c r="Q982" t="b">
        <v>1</v>
      </c>
      <c r="R982" t="b">
        <v>0</v>
      </c>
      <c r="S982" t="s">
        <v>68</v>
      </c>
      <c r="T982" t="str">
        <f t="shared" si="93"/>
        <v>publishing</v>
      </c>
      <c r="U982" t="str">
        <f t="shared" si="94"/>
        <v>nonfiction</v>
      </c>
    </row>
    <row r="983" spans="1:21" x14ac:dyDescent="0.35">
      <c r="A983">
        <v>981</v>
      </c>
      <c r="B983" s="4" t="s">
        <v>1990</v>
      </c>
      <c r="C983" s="3" t="s">
        <v>1991</v>
      </c>
      <c r="D983" s="11">
        <v>6700</v>
      </c>
      <c r="E983" s="11">
        <v>11941</v>
      </c>
      <c r="F983" s="9">
        <f t="shared" si="90"/>
        <v>178.22388059701493</v>
      </c>
      <c r="G983" s="6" t="s">
        <v>20</v>
      </c>
      <c r="H983">
        <v>323</v>
      </c>
      <c r="I983" s="11">
        <f t="shared" si="95"/>
        <v>36.969040247678016</v>
      </c>
      <c r="J983" t="s">
        <v>21</v>
      </c>
      <c r="K983" t="s">
        <v>22</v>
      </c>
      <c r="L983" s="19">
        <f t="shared" si="91"/>
        <v>43094.25</v>
      </c>
      <c r="M983" s="16">
        <f>(((N983/60)/60)/24)+DATE(1970,1,1)</f>
        <v>43094.25</v>
      </c>
      <c r="N983">
        <v>1514181600</v>
      </c>
      <c r="O983" s="19">
        <f t="shared" si="92"/>
        <v>43127.25</v>
      </c>
      <c r="P983">
        <v>1517032800</v>
      </c>
      <c r="Q983" t="b">
        <v>0</v>
      </c>
      <c r="R983" t="b">
        <v>0</v>
      </c>
      <c r="S983" t="s">
        <v>28</v>
      </c>
      <c r="T983" t="str">
        <f t="shared" si="93"/>
        <v>technology</v>
      </c>
      <c r="U983" t="str">
        <f t="shared" si="94"/>
        <v>web</v>
      </c>
    </row>
    <row r="984" spans="1:21" x14ac:dyDescent="0.35">
      <c r="A984">
        <v>982</v>
      </c>
      <c r="B984" s="4" t="s">
        <v>1992</v>
      </c>
      <c r="C984" s="3" t="s">
        <v>1993</v>
      </c>
      <c r="D984" s="11">
        <v>7200</v>
      </c>
      <c r="E984" s="11">
        <v>6115</v>
      </c>
      <c r="F984" s="9">
        <f t="shared" si="90"/>
        <v>84.930555555555557</v>
      </c>
      <c r="G984" s="6" t="s">
        <v>14</v>
      </c>
      <c r="H984">
        <v>75</v>
      </c>
      <c r="I984" s="11">
        <f t="shared" si="95"/>
        <v>81.533333333333331</v>
      </c>
      <c r="J984" t="s">
        <v>21</v>
      </c>
      <c r="K984" t="s">
        <v>22</v>
      </c>
      <c r="L984" s="19">
        <f t="shared" si="91"/>
        <v>40743.208333333336</v>
      </c>
      <c r="M984" s="16">
        <f>(((N984/60)/60)/24)+DATE(1970,1,1)</f>
        <v>40743.208333333336</v>
      </c>
      <c r="N984">
        <v>1311051600</v>
      </c>
      <c r="O984" s="19">
        <f t="shared" si="92"/>
        <v>40745.208333333336</v>
      </c>
      <c r="P984">
        <v>1311224400</v>
      </c>
      <c r="Q984" t="b">
        <v>0</v>
      </c>
      <c r="R984" t="b">
        <v>1</v>
      </c>
      <c r="S984" t="s">
        <v>42</v>
      </c>
      <c r="T984" t="str">
        <f t="shared" si="93"/>
        <v>film &amp; video</v>
      </c>
      <c r="U984" t="str">
        <f t="shared" si="94"/>
        <v>documentary</v>
      </c>
    </row>
    <row r="985" spans="1:21" x14ac:dyDescent="0.35">
      <c r="A985">
        <v>983</v>
      </c>
      <c r="B985" s="4" t="s">
        <v>1994</v>
      </c>
      <c r="C985" s="3" t="s">
        <v>1995</v>
      </c>
      <c r="D985" s="11">
        <v>129100</v>
      </c>
      <c r="E985" s="11">
        <v>188404</v>
      </c>
      <c r="F985" s="9">
        <f t="shared" si="90"/>
        <v>145.93648334624322</v>
      </c>
      <c r="G985" s="6" t="s">
        <v>20</v>
      </c>
      <c r="H985">
        <v>2326</v>
      </c>
      <c r="I985" s="11">
        <f t="shared" si="95"/>
        <v>80.999140154772135</v>
      </c>
      <c r="J985" t="s">
        <v>21</v>
      </c>
      <c r="K985" t="s">
        <v>22</v>
      </c>
      <c r="L985" s="19">
        <f t="shared" si="91"/>
        <v>43681.208333333328</v>
      </c>
      <c r="M985" s="16">
        <f>(((N985/60)/60)/24)+DATE(1970,1,1)</f>
        <v>43681.208333333328</v>
      </c>
      <c r="N985">
        <v>1564894800</v>
      </c>
      <c r="O985" s="19">
        <f t="shared" si="92"/>
        <v>43696.208333333328</v>
      </c>
      <c r="P985">
        <v>1566190800</v>
      </c>
      <c r="Q985" t="b">
        <v>0</v>
      </c>
      <c r="R985" t="b">
        <v>0</v>
      </c>
      <c r="S985" t="s">
        <v>42</v>
      </c>
      <c r="T985" t="str">
        <f t="shared" si="93"/>
        <v>film &amp; video</v>
      </c>
      <c r="U985" t="str">
        <f t="shared" si="94"/>
        <v>documentary</v>
      </c>
    </row>
    <row r="986" spans="1:21" ht="31" x14ac:dyDescent="0.35">
      <c r="A986">
        <v>984</v>
      </c>
      <c r="B986" s="4" t="s">
        <v>1996</v>
      </c>
      <c r="C986" s="3" t="s">
        <v>1997</v>
      </c>
      <c r="D986" s="11">
        <v>6500</v>
      </c>
      <c r="E986" s="11">
        <v>9910</v>
      </c>
      <c r="F986" s="9">
        <f t="shared" si="90"/>
        <v>152.46153846153848</v>
      </c>
      <c r="G986" s="6" t="s">
        <v>20</v>
      </c>
      <c r="H986">
        <v>381</v>
      </c>
      <c r="I986" s="11">
        <f t="shared" si="95"/>
        <v>26.010498687664043</v>
      </c>
      <c r="J986" t="s">
        <v>21</v>
      </c>
      <c r="K986" t="s">
        <v>22</v>
      </c>
      <c r="L986" s="19">
        <f t="shared" si="91"/>
        <v>43716.208333333328</v>
      </c>
      <c r="M986" s="16">
        <f>(((N986/60)/60)/24)+DATE(1970,1,1)</f>
        <v>43716.208333333328</v>
      </c>
      <c r="N986">
        <v>1567918800</v>
      </c>
      <c r="O986" s="19">
        <f t="shared" si="92"/>
        <v>43742.208333333328</v>
      </c>
      <c r="P986">
        <v>1570165200</v>
      </c>
      <c r="Q986" t="b">
        <v>0</v>
      </c>
      <c r="R986" t="b">
        <v>0</v>
      </c>
      <c r="S986" t="s">
        <v>33</v>
      </c>
      <c r="T986" t="str">
        <f t="shared" si="93"/>
        <v>theater</v>
      </c>
      <c r="U986" t="str">
        <f t="shared" si="94"/>
        <v>plays</v>
      </c>
    </row>
    <row r="987" spans="1:21" x14ac:dyDescent="0.35">
      <c r="A987">
        <v>985</v>
      </c>
      <c r="B987" s="4" t="s">
        <v>1998</v>
      </c>
      <c r="C987" s="3" t="s">
        <v>1999</v>
      </c>
      <c r="D987" s="11">
        <v>170600</v>
      </c>
      <c r="E987" s="11">
        <v>114523</v>
      </c>
      <c r="F987" s="9">
        <f t="shared" si="90"/>
        <v>67.129542790152414</v>
      </c>
      <c r="G987" s="6" t="s">
        <v>14</v>
      </c>
      <c r="H987">
        <v>4405</v>
      </c>
      <c r="I987" s="11">
        <f t="shared" si="95"/>
        <v>25.998410896708286</v>
      </c>
      <c r="J987" t="s">
        <v>21</v>
      </c>
      <c r="K987" t="s">
        <v>22</v>
      </c>
      <c r="L987" s="19">
        <f t="shared" si="91"/>
        <v>41614.25</v>
      </c>
      <c r="M987" s="16">
        <f>(((N987/60)/60)/24)+DATE(1970,1,1)</f>
        <v>41614.25</v>
      </c>
      <c r="N987">
        <v>1386309600</v>
      </c>
      <c r="O987" s="19">
        <f t="shared" si="92"/>
        <v>41640.25</v>
      </c>
      <c r="P987">
        <v>1388556000</v>
      </c>
      <c r="Q987" t="b">
        <v>0</v>
      </c>
      <c r="R987" t="b">
        <v>1</v>
      </c>
      <c r="S987" t="s">
        <v>23</v>
      </c>
      <c r="T987" t="str">
        <f t="shared" si="93"/>
        <v>music</v>
      </c>
      <c r="U987" t="str">
        <f t="shared" si="94"/>
        <v>rock</v>
      </c>
    </row>
    <row r="988" spans="1:21" ht="31" x14ac:dyDescent="0.35">
      <c r="A988">
        <v>986</v>
      </c>
      <c r="B988" s="4" t="s">
        <v>2000</v>
      </c>
      <c r="C988" s="3" t="s">
        <v>2001</v>
      </c>
      <c r="D988" s="11">
        <v>7800</v>
      </c>
      <c r="E988" s="11">
        <v>3144</v>
      </c>
      <c r="F988" s="9">
        <f t="shared" si="90"/>
        <v>40.307692307692307</v>
      </c>
      <c r="G988" s="6" t="s">
        <v>14</v>
      </c>
      <c r="H988">
        <v>92</v>
      </c>
      <c r="I988" s="11">
        <f t="shared" si="95"/>
        <v>34.173913043478258</v>
      </c>
      <c r="J988" t="s">
        <v>21</v>
      </c>
      <c r="K988" t="s">
        <v>22</v>
      </c>
      <c r="L988" s="19">
        <f t="shared" si="91"/>
        <v>40638.208333333336</v>
      </c>
      <c r="M988" s="16">
        <f>(((N988/60)/60)/24)+DATE(1970,1,1)</f>
        <v>40638.208333333336</v>
      </c>
      <c r="N988">
        <v>1301979600</v>
      </c>
      <c r="O988" s="19">
        <f t="shared" si="92"/>
        <v>40652.208333333336</v>
      </c>
      <c r="P988">
        <v>1303189200</v>
      </c>
      <c r="Q988" t="b">
        <v>0</v>
      </c>
      <c r="R988" t="b">
        <v>0</v>
      </c>
      <c r="S988" t="s">
        <v>23</v>
      </c>
      <c r="T988" t="str">
        <f t="shared" si="93"/>
        <v>music</v>
      </c>
      <c r="U988" t="str">
        <f t="shared" si="94"/>
        <v>rock</v>
      </c>
    </row>
    <row r="989" spans="1:21" x14ac:dyDescent="0.35">
      <c r="A989">
        <v>987</v>
      </c>
      <c r="B989" s="4" t="s">
        <v>2002</v>
      </c>
      <c r="C989" s="3" t="s">
        <v>2003</v>
      </c>
      <c r="D989" s="11">
        <v>6200</v>
      </c>
      <c r="E989" s="11">
        <v>13441</v>
      </c>
      <c r="F989" s="9">
        <f t="shared" si="90"/>
        <v>216.79032258064518</v>
      </c>
      <c r="G989" s="6" t="s">
        <v>20</v>
      </c>
      <c r="H989">
        <v>480</v>
      </c>
      <c r="I989" s="11">
        <f t="shared" si="95"/>
        <v>28.002083333333335</v>
      </c>
      <c r="J989" t="s">
        <v>21</v>
      </c>
      <c r="K989" t="s">
        <v>22</v>
      </c>
      <c r="L989" s="19">
        <f t="shared" si="91"/>
        <v>42852.208333333328</v>
      </c>
      <c r="M989" s="16">
        <f>(((N989/60)/60)/24)+DATE(1970,1,1)</f>
        <v>42852.208333333328</v>
      </c>
      <c r="N989">
        <v>1493269200</v>
      </c>
      <c r="O989" s="19">
        <f t="shared" si="92"/>
        <v>42866.208333333328</v>
      </c>
      <c r="P989">
        <v>1494478800</v>
      </c>
      <c r="Q989" t="b">
        <v>0</v>
      </c>
      <c r="R989" t="b">
        <v>0</v>
      </c>
      <c r="S989" t="s">
        <v>42</v>
      </c>
      <c r="T989" t="str">
        <f t="shared" si="93"/>
        <v>film &amp; video</v>
      </c>
      <c r="U989" t="str">
        <f t="shared" si="94"/>
        <v>documentary</v>
      </c>
    </row>
    <row r="990" spans="1:21" x14ac:dyDescent="0.35">
      <c r="A990">
        <v>988</v>
      </c>
      <c r="B990" s="4" t="s">
        <v>2004</v>
      </c>
      <c r="C990" s="3" t="s">
        <v>2005</v>
      </c>
      <c r="D990" s="11">
        <v>9400</v>
      </c>
      <c r="E990" s="11">
        <v>4899</v>
      </c>
      <c r="F990" s="9">
        <f t="shared" si="90"/>
        <v>52.117021276595743</v>
      </c>
      <c r="G990" s="6" t="s">
        <v>14</v>
      </c>
      <c r="H990">
        <v>64</v>
      </c>
      <c r="I990" s="11">
        <f t="shared" si="95"/>
        <v>76.546875</v>
      </c>
      <c r="J990" t="s">
        <v>21</v>
      </c>
      <c r="K990" t="s">
        <v>22</v>
      </c>
      <c r="L990" s="19">
        <f t="shared" si="91"/>
        <v>42686.25</v>
      </c>
      <c r="M990" s="16">
        <f>(((N990/60)/60)/24)+DATE(1970,1,1)</f>
        <v>42686.25</v>
      </c>
      <c r="N990">
        <v>1478930400</v>
      </c>
      <c r="O990" s="19">
        <f t="shared" si="92"/>
        <v>42707.25</v>
      </c>
      <c r="P990">
        <v>1480744800</v>
      </c>
      <c r="Q990" t="b">
        <v>0</v>
      </c>
      <c r="R990" t="b">
        <v>0</v>
      </c>
      <c r="S990" t="s">
        <v>133</v>
      </c>
      <c r="T990" t="str">
        <f t="shared" si="93"/>
        <v>publishing</v>
      </c>
      <c r="U990" t="str">
        <f t="shared" si="94"/>
        <v>radio &amp; podcasts</v>
      </c>
    </row>
    <row r="991" spans="1:21" x14ac:dyDescent="0.35">
      <c r="A991">
        <v>989</v>
      </c>
      <c r="B991" s="4" t="s">
        <v>2006</v>
      </c>
      <c r="C991" s="3" t="s">
        <v>2007</v>
      </c>
      <c r="D991" s="11">
        <v>2400</v>
      </c>
      <c r="E991" s="11">
        <v>11990</v>
      </c>
      <c r="F991" s="9">
        <f t="shared" si="90"/>
        <v>499.58333333333337</v>
      </c>
      <c r="G991" s="6" t="s">
        <v>20</v>
      </c>
      <c r="H991">
        <v>226</v>
      </c>
      <c r="I991" s="11">
        <f t="shared" si="95"/>
        <v>53.053097345132741</v>
      </c>
      <c r="J991" t="s">
        <v>21</v>
      </c>
      <c r="K991" t="s">
        <v>22</v>
      </c>
      <c r="L991" s="19">
        <f t="shared" si="91"/>
        <v>43571.208333333328</v>
      </c>
      <c r="M991" s="16">
        <f>(((N991/60)/60)/24)+DATE(1970,1,1)</f>
        <v>43571.208333333328</v>
      </c>
      <c r="N991">
        <v>1555390800</v>
      </c>
      <c r="O991" s="19">
        <f t="shared" si="92"/>
        <v>43576.208333333328</v>
      </c>
      <c r="P991">
        <v>1555822800</v>
      </c>
      <c r="Q991" t="b">
        <v>0</v>
      </c>
      <c r="R991" t="b">
        <v>0</v>
      </c>
      <c r="S991" t="s">
        <v>206</v>
      </c>
      <c r="T991" t="str">
        <f t="shared" si="93"/>
        <v>publishing</v>
      </c>
      <c r="U991" t="str">
        <f t="shared" si="94"/>
        <v>translations</v>
      </c>
    </row>
    <row r="992" spans="1:21" x14ac:dyDescent="0.35">
      <c r="A992">
        <v>990</v>
      </c>
      <c r="B992" s="4" t="s">
        <v>2008</v>
      </c>
      <c r="C992" s="3" t="s">
        <v>2009</v>
      </c>
      <c r="D992" s="11">
        <v>7800</v>
      </c>
      <c r="E992" s="11">
        <v>6839</v>
      </c>
      <c r="F992" s="9">
        <f t="shared" si="90"/>
        <v>87.679487179487182</v>
      </c>
      <c r="G992" s="6" t="s">
        <v>14</v>
      </c>
      <c r="H992">
        <v>64</v>
      </c>
      <c r="I992" s="11">
        <f t="shared" si="95"/>
        <v>106.859375</v>
      </c>
      <c r="J992" t="s">
        <v>21</v>
      </c>
      <c r="K992" t="s">
        <v>22</v>
      </c>
      <c r="L992" s="19">
        <f t="shared" si="91"/>
        <v>42432.25</v>
      </c>
      <c r="M992" s="16">
        <f>(((N992/60)/60)/24)+DATE(1970,1,1)</f>
        <v>42432.25</v>
      </c>
      <c r="N992">
        <v>1456984800</v>
      </c>
      <c r="O992" s="19">
        <f t="shared" si="92"/>
        <v>42454.208333333328</v>
      </c>
      <c r="P992">
        <v>1458882000</v>
      </c>
      <c r="Q992" t="b">
        <v>0</v>
      </c>
      <c r="R992" t="b">
        <v>1</v>
      </c>
      <c r="S992" t="s">
        <v>53</v>
      </c>
      <c r="T992" t="str">
        <f t="shared" si="93"/>
        <v>film &amp; video</v>
      </c>
      <c r="U992" t="str">
        <f t="shared" si="94"/>
        <v>drama</v>
      </c>
    </row>
    <row r="993" spans="1:21" x14ac:dyDescent="0.35">
      <c r="A993">
        <v>991</v>
      </c>
      <c r="B993" s="4" t="s">
        <v>1080</v>
      </c>
      <c r="C993" s="3" t="s">
        <v>2010</v>
      </c>
      <c r="D993" s="11">
        <v>9800</v>
      </c>
      <c r="E993" s="11">
        <v>11091</v>
      </c>
      <c r="F993" s="9">
        <f t="shared" si="90"/>
        <v>113.17346938775511</v>
      </c>
      <c r="G993" s="6" t="s">
        <v>20</v>
      </c>
      <c r="H993">
        <v>241</v>
      </c>
      <c r="I993" s="11">
        <f t="shared" si="95"/>
        <v>46.020746887966808</v>
      </c>
      <c r="J993" t="s">
        <v>21</v>
      </c>
      <c r="K993" t="s">
        <v>22</v>
      </c>
      <c r="L993" s="19">
        <f t="shared" si="91"/>
        <v>41907.208333333336</v>
      </c>
      <c r="M993" s="16">
        <f>(((N993/60)/60)/24)+DATE(1970,1,1)</f>
        <v>41907.208333333336</v>
      </c>
      <c r="N993">
        <v>1411621200</v>
      </c>
      <c r="O993" s="19">
        <f t="shared" si="92"/>
        <v>41911.208333333336</v>
      </c>
      <c r="P993">
        <v>1411966800</v>
      </c>
      <c r="Q993" t="b">
        <v>0</v>
      </c>
      <c r="R993" t="b">
        <v>1</v>
      </c>
      <c r="S993" t="s">
        <v>23</v>
      </c>
      <c r="T993" t="str">
        <f t="shared" si="93"/>
        <v>music</v>
      </c>
      <c r="U993" t="str">
        <f t="shared" si="94"/>
        <v>rock</v>
      </c>
    </row>
    <row r="994" spans="1:21" x14ac:dyDescent="0.35">
      <c r="A994">
        <v>992</v>
      </c>
      <c r="B994" s="4" t="s">
        <v>2011</v>
      </c>
      <c r="C994" s="3" t="s">
        <v>2012</v>
      </c>
      <c r="D994" s="11">
        <v>3100</v>
      </c>
      <c r="E994" s="11">
        <v>13223</v>
      </c>
      <c r="F994" s="9">
        <f t="shared" si="90"/>
        <v>426.54838709677421</v>
      </c>
      <c r="G994" s="6" t="s">
        <v>20</v>
      </c>
      <c r="H994">
        <v>132</v>
      </c>
      <c r="I994" s="11">
        <f t="shared" si="95"/>
        <v>100.17424242424242</v>
      </c>
      <c r="J994" t="s">
        <v>21</v>
      </c>
      <c r="K994" t="s">
        <v>22</v>
      </c>
      <c r="L994" s="19">
        <f t="shared" si="91"/>
        <v>43227.208333333328</v>
      </c>
      <c r="M994" s="16">
        <f>(((N994/60)/60)/24)+DATE(1970,1,1)</f>
        <v>43227.208333333328</v>
      </c>
      <c r="N994">
        <v>1525669200</v>
      </c>
      <c r="O994" s="19">
        <f t="shared" si="92"/>
        <v>43241.208333333328</v>
      </c>
      <c r="P994">
        <v>1526878800</v>
      </c>
      <c r="Q994" t="b">
        <v>0</v>
      </c>
      <c r="R994" t="b">
        <v>1</v>
      </c>
      <c r="S994" t="s">
        <v>53</v>
      </c>
      <c r="T994" t="str">
        <f t="shared" si="93"/>
        <v>film &amp; video</v>
      </c>
      <c r="U994" t="str">
        <f t="shared" si="94"/>
        <v>drama</v>
      </c>
    </row>
    <row r="995" spans="1:21" x14ac:dyDescent="0.35">
      <c r="A995">
        <v>993</v>
      </c>
      <c r="B995" s="4" t="s">
        <v>2013</v>
      </c>
      <c r="C995" s="3" t="s">
        <v>2014</v>
      </c>
      <c r="D995" s="11">
        <v>9800</v>
      </c>
      <c r="E995" s="11">
        <v>7608</v>
      </c>
      <c r="F995" s="9">
        <f t="shared" si="90"/>
        <v>77.632653061224488</v>
      </c>
      <c r="G995" s="6" t="s">
        <v>74</v>
      </c>
      <c r="H995">
        <v>75</v>
      </c>
      <c r="I995" s="11">
        <f t="shared" si="95"/>
        <v>101.44</v>
      </c>
      <c r="J995" t="s">
        <v>107</v>
      </c>
      <c r="K995" t="s">
        <v>108</v>
      </c>
      <c r="L995" s="19">
        <f t="shared" si="91"/>
        <v>42362.25</v>
      </c>
      <c r="M995" s="16">
        <f>(((N995/60)/60)/24)+DATE(1970,1,1)</f>
        <v>42362.25</v>
      </c>
      <c r="N995">
        <v>1450936800</v>
      </c>
      <c r="O995" s="19">
        <f t="shared" si="92"/>
        <v>42379.25</v>
      </c>
      <c r="P995">
        <v>1452405600</v>
      </c>
      <c r="Q995" t="b">
        <v>0</v>
      </c>
      <c r="R995" t="b">
        <v>1</v>
      </c>
      <c r="S995" t="s">
        <v>122</v>
      </c>
      <c r="T995" t="str">
        <f t="shared" si="93"/>
        <v>photography</v>
      </c>
      <c r="U995" t="str">
        <f t="shared" si="94"/>
        <v>photography books</v>
      </c>
    </row>
    <row r="996" spans="1:21" x14ac:dyDescent="0.35">
      <c r="A996">
        <v>994</v>
      </c>
      <c r="B996" s="4" t="s">
        <v>2015</v>
      </c>
      <c r="C996" s="3" t="s">
        <v>2016</v>
      </c>
      <c r="D996" s="11">
        <v>141100</v>
      </c>
      <c r="E996" s="11">
        <v>74073</v>
      </c>
      <c r="F996" s="9">
        <f t="shared" si="90"/>
        <v>52.496810772501767</v>
      </c>
      <c r="G996" s="6" t="s">
        <v>14</v>
      </c>
      <c r="H996">
        <v>842</v>
      </c>
      <c r="I996" s="11">
        <f t="shared" si="95"/>
        <v>87.972684085510693</v>
      </c>
      <c r="J996" t="s">
        <v>21</v>
      </c>
      <c r="K996" t="s">
        <v>22</v>
      </c>
      <c r="L996" s="19">
        <f t="shared" si="91"/>
        <v>41929.208333333336</v>
      </c>
      <c r="M996" s="16">
        <f>(((N996/60)/60)/24)+DATE(1970,1,1)</f>
        <v>41929.208333333336</v>
      </c>
      <c r="N996">
        <v>1413522000</v>
      </c>
      <c r="O996" s="19">
        <f t="shared" si="92"/>
        <v>41935.208333333336</v>
      </c>
      <c r="P996">
        <v>1414040400</v>
      </c>
      <c r="Q996" t="b">
        <v>0</v>
      </c>
      <c r="R996" t="b">
        <v>1</v>
      </c>
      <c r="S996" t="s">
        <v>206</v>
      </c>
      <c r="T996" t="str">
        <f t="shared" si="93"/>
        <v>publishing</v>
      </c>
      <c r="U996" t="str">
        <f t="shared" si="94"/>
        <v>translations</v>
      </c>
    </row>
    <row r="997" spans="1:21" x14ac:dyDescent="0.35">
      <c r="A997">
        <v>995</v>
      </c>
      <c r="B997" s="4" t="s">
        <v>2017</v>
      </c>
      <c r="C997" s="3" t="s">
        <v>2018</v>
      </c>
      <c r="D997" s="11">
        <v>97300</v>
      </c>
      <c r="E997" s="11">
        <v>153216</v>
      </c>
      <c r="F997" s="9">
        <f t="shared" si="90"/>
        <v>157.46762589928059</v>
      </c>
      <c r="G997" s="6" t="s">
        <v>20</v>
      </c>
      <c r="H997">
        <v>2043</v>
      </c>
      <c r="I997" s="11">
        <f t="shared" si="95"/>
        <v>74.995594713656388</v>
      </c>
      <c r="J997" t="s">
        <v>21</v>
      </c>
      <c r="K997" t="s">
        <v>22</v>
      </c>
      <c r="L997" s="19">
        <f t="shared" si="91"/>
        <v>43408.208333333328</v>
      </c>
      <c r="M997" s="16">
        <f>(((N997/60)/60)/24)+DATE(1970,1,1)</f>
        <v>43408.208333333328</v>
      </c>
      <c r="N997">
        <v>1541307600</v>
      </c>
      <c r="O997" s="19">
        <f t="shared" si="92"/>
        <v>43437.25</v>
      </c>
      <c r="P997">
        <v>1543816800</v>
      </c>
      <c r="Q997" t="b">
        <v>0</v>
      </c>
      <c r="R997" t="b">
        <v>1</v>
      </c>
      <c r="S997" t="s">
        <v>17</v>
      </c>
      <c r="T997" t="str">
        <f t="shared" si="93"/>
        <v>food</v>
      </c>
      <c r="U997" t="str">
        <f t="shared" si="94"/>
        <v>food trucks</v>
      </c>
    </row>
    <row r="998" spans="1:21" ht="31" x14ac:dyDescent="0.35">
      <c r="A998">
        <v>996</v>
      </c>
      <c r="B998" s="4" t="s">
        <v>2019</v>
      </c>
      <c r="C998" s="3" t="s">
        <v>2020</v>
      </c>
      <c r="D998" s="11">
        <v>6600</v>
      </c>
      <c r="E998" s="11">
        <v>4814</v>
      </c>
      <c r="F998" s="9">
        <f t="shared" si="90"/>
        <v>72.939393939393938</v>
      </c>
      <c r="G998" s="6" t="s">
        <v>14</v>
      </c>
      <c r="H998">
        <v>112</v>
      </c>
      <c r="I998" s="11">
        <f t="shared" si="95"/>
        <v>42.982142857142854</v>
      </c>
      <c r="J998" t="s">
        <v>21</v>
      </c>
      <c r="K998" t="s">
        <v>22</v>
      </c>
      <c r="L998" s="19">
        <f t="shared" si="91"/>
        <v>41276.25</v>
      </c>
      <c r="M998" s="16">
        <f>(((N998/60)/60)/24)+DATE(1970,1,1)</f>
        <v>41276.25</v>
      </c>
      <c r="N998">
        <v>1357106400</v>
      </c>
      <c r="O998" s="19">
        <f t="shared" si="92"/>
        <v>41306.25</v>
      </c>
      <c r="P998">
        <v>1359698400</v>
      </c>
      <c r="Q998" t="b">
        <v>0</v>
      </c>
      <c r="R998" t="b">
        <v>0</v>
      </c>
      <c r="S998" t="s">
        <v>33</v>
      </c>
      <c r="T998" t="str">
        <f t="shared" si="93"/>
        <v>theater</v>
      </c>
      <c r="U998" t="str">
        <f t="shared" si="94"/>
        <v>plays</v>
      </c>
    </row>
    <row r="999" spans="1:21" x14ac:dyDescent="0.35">
      <c r="A999">
        <v>997</v>
      </c>
      <c r="B999" s="4" t="s">
        <v>2021</v>
      </c>
      <c r="C999" s="3" t="s">
        <v>2022</v>
      </c>
      <c r="D999" s="11">
        <v>7600</v>
      </c>
      <c r="E999" s="11">
        <v>4603</v>
      </c>
      <c r="F999" s="9">
        <f t="shared" si="90"/>
        <v>60.565789473684205</v>
      </c>
      <c r="G999" s="6" t="s">
        <v>74</v>
      </c>
      <c r="H999">
        <v>139</v>
      </c>
      <c r="I999" s="11">
        <f t="shared" si="95"/>
        <v>33.115107913669064</v>
      </c>
      <c r="J999" t="s">
        <v>107</v>
      </c>
      <c r="K999" t="s">
        <v>108</v>
      </c>
      <c r="L999" s="19">
        <f t="shared" si="91"/>
        <v>41659.25</v>
      </c>
      <c r="M999" s="16">
        <f>(((N999/60)/60)/24)+DATE(1970,1,1)</f>
        <v>41659.25</v>
      </c>
      <c r="N999">
        <v>1390197600</v>
      </c>
      <c r="O999" s="19">
        <f t="shared" si="92"/>
        <v>41664.25</v>
      </c>
      <c r="P999">
        <v>1390629600</v>
      </c>
      <c r="Q999" t="b">
        <v>0</v>
      </c>
      <c r="R999" t="b">
        <v>0</v>
      </c>
      <c r="S999" t="s">
        <v>33</v>
      </c>
      <c r="T999" t="str">
        <f t="shared" si="93"/>
        <v>theater</v>
      </c>
      <c r="U999" t="str">
        <f t="shared" si="94"/>
        <v>plays</v>
      </c>
    </row>
    <row r="1000" spans="1:21" x14ac:dyDescent="0.35">
      <c r="A1000">
        <v>998</v>
      </c>
      <c r="B1000" s="4" t="s">
        <v>2023</v>
      </c>
      <c r="C1000" s="3" t="s">
        <v>2024</v>
      </c>
      <c r="D1000" s="11">
        <v>66600</v>
      </c>
      <c r="E1000" s="11">
        <v>37823</v>
      </c>
      <c r="F1000" s="9">
        <f t="shared" si="90"/>
        <v>56.791291291291287</v>
      </c>
      <c r="G1000" s="6" t="s">
        <v>14</v>
      </c>
      <c r="H1000">
        <v>374</v>
      </c>
      <c r="I1000" s="11">
        <f t="shared" si="95"/>
        <v>101.13101604278074</v>
      </c>
      <c r="J1000" t="s">
        <v>21</v>
      </c>
      <c r="K1000" t="s">
        <v>22</v>
      </c>
      <c r="L1000" s="19">
        <f t="shared" si="91"/>
        <v>40220.25</v>
      </c>
      <c r="M1000" s="16">
        <f>(((N1000/60)/60)/24)+DATE(1970,1,1)</f>
        <v>40220.25</v>
      </c>
      <c r="N1000">
        <v>1265868000</v>
      </c>
      <c r="O1000" s="19">
        <f t="shared" si="92"/>
        <v>40234.25</v>
      </c>
      <c r="P1000">
        <v>1267077600</v>
      </c>
      <c r="Q1000" t="b">
        <v>0</v>
      </c>
      <c r="R1000" t="b">
        <v>1</v>
      </c>
      <c r="S1000" t="s">
        <v>60</v>
      </c>
      <c r="T1000" t="str">
        <f t="shared" si="93"/>
        <v>music</v>
      </c>
      <c r="U1000" t="str">
        <f t="shared" si="94"/>
        <v>indie rock</v>
      </c>
    </row>
    <row r="1001" spans="1:21" x14ac:dyDescent="0.35">
      <c r="A1001">
        <v>999</v>
      </c>
      <c r="B1001" s="4" t="s">
        <v>2025</v>
      </c>
      <c r="C1001" s="3" t="s">
        <v>2026</v>
      </c>
      <c r="D1001" s="11">
        <v>111100</v>
      </c>
      <c r="E1001" s="11">
        <v>62819</v>
      </c>
      <c r="F1001" s="9">
        <f t="shared" si="90"/>
        <v>56.542754275427541</v>
      </c>
      <c r="G1001" s="6" t="s">
        <v>74</v>
      </c>
      <c r="H1001">
        <v>1122</v>
      </c>
      <c r="I1001" s="11">
        <f t="shared" si="95"/>
        <v>55.98841354723708</v>
      </c>
      <c r="J1001" t="s">
        <v>21</v>
      </c>
      <c r="K1001" t="s">
        <v>22</v>
      </c>
      <c r="L1001" s="19">
        <f t="shared" si="91"/>
        <v>42550.208333333328</v>
      </c>
      <c r="M1001" s="16">
        <f>(((N1001/60)/60)/24)+DATE(1970,1,1)</f>
        <v>42550.208333333328</v>
      </c>
      <c r="N1001">
        <v>1467176400</v>
      </c>
      <c r="O1001" s="19">
        <f t="shared" si="92"/>
        <v>42557.208333333328</v>
      </c>
      <c r="P1001">
        <v>1467781200</v>
      </c>
      <c r="Q1001" t="b">
        <v>0</v>
      </c>
      <c r="R1001" t="b">
        <v>0</v>
      </c>
      <c r="S1001" t="s">
        <v>17</v>
      </c>
      <c r="T1001" t="str">
        <f t="shared" si="93"/>
        <v>food</v>
      </c>
      <c r="U1001" t="str">
        <f t="shared" si="94"/>
        <v>food trucks</v>
      </c>
    </row>
  </sheetData>
  <conditionalFormatting sqref="G1:G1048576">
    <cfRule type="cellIs" dxfId="17" priority="11" operator="equal">
      <formula>"canceled"</formula>
    </cfRule>
    <cfRule type="cellIs" dxfId="16" priority="12" operator="equal">
      <formula>"live"</formula>
    </cfRule>
    <cfRule type="cellIs" dxfId="15" priority="13" operator="equal">
      <formula>"successful"</formula>
    </cfRule>
    <cfRule type="cellIs" dxfId="14" priority="14" operator="equal">
      <formula>"failed"</formula>
    </cfRule>
    <cfRule type="colorScale" priority="16">
      <colorScale>
        <cfvo type="min"/>
        <cfvo type="max"/>
        <color rgb="FFFF7128"/>
        <color rgb="FFFFEF9C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ellIs" dxfId="13" priority="1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80B6-4D0D-4227-BAE9-6B302CBAE683}">
  <dimension ref="A1:F14"/>
  <sheetViews>
    <sheetView zoomScale="115" zoomScaleNormal="115" workbookViewId="0">
      <selection activeCell="E17" sqref="E17"/>
    </sheetView>
  </sheetViews>
  <sheetFormatPr defaultRowHeight="15.5" x14ac:dyDescent="0.35"/>
  <cols>
    <col min="1" max="1" width="15.83203125" bestFit="1" customWidth="1"/>
    <col min="2" max="2" width="15.4140625" bestFit="1" customWidth="1"/>
    <col min="3" max="3" width="5.5" bestFit="1" customWidth="1"/>
    <col min="4" max="4" width="3.75" bestFit="1" customWidth="1"/>
    <col min="5" max="5" width="9.25" bestFit="1" customWidth="1"/>
    <col min="6" max="6" width="10.6640625" bestFit="1" customWidth="1"/>
  </cols>
  <sheetData>
    <row r="1" spans="1:6" x14ac:dyDescent="0.35">
      <c r="A1" s="12" t="s">
        <v>6</v>
      </c>
      <c r="B1" t="s">
        <v>2046</v>
      </c>
    </row>
    <row r="3" spans="1:6" x14ac:dyDescent="0.35">
      <c r="A3" s="12" t="s">
        <v>2045</v>
      </c>
      <c r="B3" s="12" t="s">
        <v>2044</v>
      </c>
    </row>
    <row r="4" spans="1:6" x14ac:dyDescent="0.35">
      <c r="A4" s="12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13" t="s">
        <v>2034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35">
      <c r="A6" s="13" t="s">
        <v>2035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35">
      <c r="A7" s="13" t="s">
        <v>2036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35">
      <c r="A8" s="13" t="s">
        <v>2037</v>
      </c>
      <c r="B8" s="14"/>
      <c r="C8" s="14"/>
      <c r="D8" s="14"/>
      <c r="E8" s="14">
        <v>4</v>
      </c>
      <c r="F8" s="14">
        <v>4</v>
      </c>
    </row>
    <row r="9" spans="1:6" x14ac:dyDescent="0.35">
      <c r="A9" s="13" t="s">
        <v>2038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35">
      <c r="A10" s="13" t="s">
        <v>2039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35">
      <c r="A11" s="13" t="s">
        <v>2040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35">
      <c r="A12" s="13" t="s">
        <v>2041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35">
      <c r="A13" s="13" t="s">
        <v>2042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35">
      <c r="A14" s="13" t="s">
        <v>2043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1796-935B-4C4A-8AE8-50450ACB6BE5}">
  <dimension ref="A1:G30"/>
  <sheetViews>
    <sheetView topLeftCell="A7" zoomScaleNormal="100" workbookViewId="0">
      <selection activeCell="B18" sqref="B18"/>
    </sheetView>
  </sheetViews>
  <sheetFormatPr defaultRowHeight="15.5" x14ac:dyDescent="0.35"/>
  <cols>
    <col min="1" max="1" width="17.1640625" bestFit="1" customWidth="1"/>
    <col min="2" max="2" width="16.75" bestFit="1" customWidth="1"/>
    <col min="3" max="3" width="5.5" bestFit="1" customWidth="1"/>
    <col min="4" max="4" width="3.832031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12" t="s">
        <v>6</v>
      </c>
      <c r="B1" t="s">
        <v>2046</v>
      </c>
    </row>
    <row r="3" spans="1:7" x14ac:dyDescent="0.35">
      <c r="A3" s="12" t="s">
        <v>2045</v>
      </c>
      <c r="B3" s="12" t="s">
        <v>2044</v>
      </c>
    </row>
    <row r="4" spans="1:7" x14ac:dyDescent="0.35">
      <c r="A4" s="12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2071</v>
      </c>
      <c r="G4" t="s">
        <v>2043</v>
      </c>
    </row>
    <row r="5" spans="1:7" x14ac:dyDescent="0.35">
      <c r="A5" s="13" t="s">
        <v>2047</v>
      </c>
      <c r="B5" s="14">
        <v>1</v>
      </c>
      <c r="C5" s="14">
        <v>10</v>
      </c>
      <c r="D5" s="14">
        <v>2</v>
      </c>
      <c r="E5" s="14">
        <v>21</v>
      </c>
      <c r="F5" s="14"/>
      <c r="G5" s="14">
        <v>34</v>
      </c>
    </row>
    <row r="6" spans="1:7" x14ac:dyDescent="0.35">
      <c r="A6" s="13" t="s">
        <v>2048</v>
      </c>
      <c r="B6" s="14"/>
      <c r="C6" s="14"/>
      <c r="D6" s="14"/>
      <c r="E6" s="14">
        <v>4</v>
      </c>
      <c r="F6" s="14"/>
      <c r="G6" s="14">
        <v>4</v>
      </c>
    </row>
    <row r="7" spans="1:7" x14ac:dyDescent="0.35">
      <c r="A7" s="13" t="s">
        <v>2049</v>
      </c>
      <c r="B7" s="14">
        <v>4</v>
      </c>
      <c r="C7" s="14">
        <v>21</v>
      </c>
      <c r="D7" s="14">
        <v>1</v>
      </c>
      <c r="E7" s="14">
        <v>34</v>
      </c>
      <c r="F7" s="14"/>
      <c r="G7" s="14">
        <v>60</v>
      </c>
    </row>
    <row r="8" spans="1:7" x14ac:dyDescent="0.35">
      <c r="A8" s="13" t="s">
        <v>2050</v>
      </c>
      <c r="B8" s="14">
        <v>2</v>
      </c>
      <c r="C8" s="14">
        <v>12</v>
      </c>
      <c r="D8" s="14">
        <v>1</v>
      </c>
      <c r="E8" s="14">
        <v>22</v>
      </c>
      <c r="F8" s="14"/>
      <c r="G8" s="14">
        <v>37</v>
      </c>
    </row>
    <row r="9" spans="1:7" x14ac:dyDescent="0.35">
      <c r="A9" s="13" t="s">
        <v>2051</v>
      </c>
      <c r="B9" s="14"/>
      <c r="C9" s="14">
        <v>8</v>
      </c>
      <c r="D9" s="14"/>
      <c r="E9" s="14">
        <v>10</v>
      </c>
      <c r="F9" s="14"/>
      <c r="G9" s="14">
        <v>18</v>
      </c>
    </row>
    <row r="10" spans="1:7" x14ac:dyDescent="0.35">
      <c r="A10" s="13" t="s">
        <v>2052</v>
      </c>
      <c r="B10" s="14">
        <v>1</v>
      </c>
      <c r="C10" s="14">
        <v>7</v>
      </c>
      <c r="D10" s="14"/>
      <c r="E10" s="14">
        <v>9</v>
      </c>
      <c r="F10" s="14"/>
      <c r="G10" s="14">
        <v>17</v>
      </c>
    </row>
    <row r="11" spans="1:7" x14ac:dyDescent="0.35">
      <c r="A11" s="13" t="s">
        <v>2053</v>
      </c>
      <c r="B11" s="14">
        <v>4</v>
      </c>
      <c r="C11" s="14">
        <v>20</v>
      </c>
      <c r="D11" s="14"/>
      <c r="E11" s="14">
        <v>22</v>
      </c>
      <c r="F11" s="14"/>
      <c r="G11" s="14">
        <v>46</v>
      </c>
    </row>
    <row r="12" spans="1:7" x14ac:dyDescent="0.35">
      <c r="A12" s="13" t="s">
        <v>2054</v>
      </c>
      <c r="B12" s="14">
        <v>3</v>
      </c>
      <c r="C12" s="14">
        <v>19</v>
      </c>
      <c r="D12" s="14"/>
      <c r="E12" s="14">
        <v>23</v>
      </c>
      <c r="F12" s="14"/>
      <c r="G12" s="14">
        <v>45</v>
      </c>
    </row>
    <row r="13" spans="1:7" x14ac:dyDescent="0.35">
      <c r="A13" s="13" t="s">
        <v>2055</v>
      </c>
      <c r="B13" s="14">
        <v>1</v>
      </c>
      <c r="C13" s="14">
        <v>6</v>
      </c>
      <c r="D13" s="14"/>
      <c r="E13" s="14">
        <v>10</v>
      </c>
      <c r="F13" s="14"/>
      <c r="G13" s="14">
        <v>17</v>
      </c>
    </row>
    <row r="14" spans="1:7" x14ac:dyDescent="0.35">
      <c r="A14" s="13" t="s">
        <v>2056</v>
      </c>
      <c r="B14" s="14"/>
      <c r="C14" s="14">
        <v>3</v>
      </c>
      <c r="D14" s="14"/>
      <c r="E14" s="14">
        <v>4</v>
      </c>
      <c r="F14" s="14"/>
      <c r="G14" s="14">
        <v>7</v>
      </c>
    </row>
    <row r="15" spans="1:7" x14ac:dyDescent="0.35">
      <c r="A15" s="13" t="s">
        <v>2057</v>
      </c>
      <c r="B15" s="14"/>
      <c r="C15" s="14">
        <v>8</v>
      </c>
      <c r="D15" s="14">
        <v>1</v>
      </c>
      <c r="E15" s="14">
        <v>4</v>
      </c>
      <c r="F15" s="14"/>
      <c r="G15" s="14">
        <v>13</v>
      </c>
    </row>
    <row r="16" spans="1:7" x14ac:dyDescent="0.35">
      <c r="A16" s="13" t="s">
        <v>2058</v>
      </c>
      <c r="B16" s="14">
        <v>1</v>
      </c>
      <c r="C16" s="14">
        <v>6</v>
      </c>
      <c r="D16" s="14">
        <v>1</v>
      </c>
      <c r="E16" s="14">
        <v>13</v>
      </c>
      <c r="F16" s="14"/>
      <c r="G16" s="14">
        <v>21</v>
      </c>
    </row>
    <row r="17" spans="1:7" x14ac:dyDescent="0.35">
      <c r="A17" s="13" t="s">
        <v>2059</v>
      </c>
      <c r="B17" s="14">
        <v>4</v>
      </c>
      <c r="C17" s="14">
        <v>11</v>
      </c>
      <c r="D17" s="14">
        <v>1</v>
      </c>
      <c r="E17" s="14">
        <v>26</v>
      </c>
      <c r="F17" s="14"/>
      <c r="G17" s="14">
        <v>42</v>
      </c>
    </row>
    <row r="18" spans="1:7" x14ac:dyDescent="0.35">
      <c r="A18" s="13" t="s">
        <v>2060</v>
      </c>
      <c r="B18" s="14">
        <v>23</v>
      </c>
      <c r="C18" s="14">
        <v>132</v>
      </c>
      <c r="D18" s="14">
        <v>2</v>
      </c>
      <c r="E18" s="14">
        <v>187</v>
      </c>
      <c r="F18" s="14"/>
      <c r="G18" s="14">
        <v>344</v>
      </c>
    </row>
    <row r="19" spans="1:7" x14ac:dyDescent="0.35">
      <c r="A19" s="13" t="s">
        <v>2061</v>
      </c>
      <c r="B19" s="14"/>
      <c r="C19" s="14">
        <v>4</v>
      </c>
      <c r="D19" s="14"/>
      <c r="E19" s="14">
        <v>4</v>
      </c>
      <c r="F19" s="14"/>
      <c r="G19" s="14">
        <v>8</v>
      </c>
    </row>
    <row r="20" spans="1:7" x14ac:dyDescent="0.35">
      <c r="A20" s="13" t="s">
        <v>2062</v>
      </c>
      <c r="B20" s="14">
        <v>6</v>
      </c>
      <c r="C20" s="14">
        <v>30</v>
      </c>
      <c r="D20" s="14"/>
      <c r="E20" s="14">
        <v>49</v>
      </c>
      <c r="F20" s="14"/>
      <c r="G20" s="14">
        <v>85</v>
      </c>
    </row>
    <row r="21" spans="1:7" x14ac:dyDescent="0.35">
      <c r="A21" s="13" t="s">
        <v>2063</v>
      </c>
      <c r="B21" s="14"/>
      <c r="C21" s="14">
        <v>9</v>
      </c>
      <c r="D21" s="14"/>
      <c r="E21" s="14">
        <v>5</v>
      </c>
      <c r="F21" s="14"/>
      <c r="G21" s="14">
        <v>14</v>
      </c>
    </row>
    <row r="22" spans="1:7" x14ac:dyDescent="0.35">
      <c r="A22" s="13" t="s">
        <v>2064</v>
      </c>
      <c r="B22" s="14">
        <v>1</v>
      </c>
      <c r="C22" s="14">
        <v>5</v>
      </c>
      <c r="D22" s="14">
        <v>1</v>
      </c>
      <c r="E22" s="14">
        <v>9</v>
      </c>
      <c r="F22" s="14"/>
      <c r="G22" s="14">
        <v>16</v>
      </c>
    </row>
    <row r="23" spans="1:7" x14ac:dyDescent="0.35">
      <c r="A23" s="13" t="s">
        <v>2065</v>
      </c>
      <c r="B23" s="14">
        <v>3</v>
      </c>
      <c r="C23" s="14">
        <v>3</v>
      </c>
      <c r="D23" s="14"/>
      <c r="E23" s="14">
        <v>11</v>
      </c>
      <c r="F23" s="14"/>
      <c r="G23" s="14">
        <v>17</v>
      </c>
    </row>
    <row r="24" spans="1:7" x14ac:dyDescent="0.35">
      <c r="A24" s="13" t="s">
        <v>2066</v>
      </c>
      <c r="B24" s="14"/>
      <c r="C24" s="14">
        <v>7</v>
      </c>
      <c r="D24" s="14"/>
      <c r="E24" s="14">
        <v>14</v>
      </c>
      <c r="F24" s="14"/>
      <c r="G24" s="14">
        <v>21</v>
      </c>
    </row>
    <row r="25" spans="1:7" x14ac:dyDescent="0.35">
      <c r="A25" s="13" t="s">
        <v>2067</v>
      </c>
      <c r="B25" s="14">
        <v>1</v>
      </c>
      <c r="C25" s="14">
        <v>15</v>
      </c>
      <c r="D25" s="14">
        <v>2</v>
      </c>
      <c r="E25" s="14">
        <v>17</v>
      </c>
      <c r="F25" s="14"/>
      <c r="G25" s="14">
        <v>35</v>
      </c>
    </row>
    <row r="26" spans="1:7" x14ac:dyDescent="0.35">
      <c r="A26" s="13" t="s">
        <v>2068</v>
      </c>
      <c r="B26" s="14"/>
      <c r="C26" s="14">
        <v>16</v>
      </c>
      <c r="D26" s="14">
        <v>1</v>
      </c>
      <c r="E26" s="14">
        <v>28</v>
      </c>
      <c r="F26" s="14"/>
      <c r="G26" s="14">
        <v>45</v>
      </c>
    </row>
    <row r="27" spans="1:7" x14ac:dyDescent="0.35">
      <c r="A27" s="13" t="s">
        <v>2069</v>
      </c>
      <c r="B27" s="14">
        <v>2</v>
      </c>
      <c r="C27" s="14">
        <v>12</v>
      </c>
      <c r="D27" s="14">
        <v>1</v>
      </c>
      <c r="E27" s="14">
        <v>36</v>
      </c>
      <c r="F27" s="14"/>
      <c r="G27" s="14">
        <v>51</v>
      </c>
    </row>
    <row r="28" spans="1:7" x14ac:dyDescent="0.35">
      <c r="A28" s="13" t="s">
        <v>2070</v>
      </c>
      <c r="B28" s="14"/>
      <c r="C28" s="14"/>
      <c r="D28" s="14"/>
      <c r="E28" s="14">
        <v>3</v>
      </c>
      <c r="F28" s="14"/>
      <c r="G28" s="14">
        <v>3</v>
      </c>
    </row>
    <row r="29" spans="1:7" x14ac:dyDescent="0.35">
      <c r="A29" s="13" t="s">
        <v>2071</v>
      </c>
      <c r="B29" s="14"/>
      <c r="C29" s="14"/>
      <c r="D29" s="14"/>
      <c r="E29" s="14"/>
      <c r="F29" s="14"/>
      <c r="G29" s="14"/>
    </row>
    <row r="30" spans="1:7" x14ac:dyDescent="0.35">
      <c r="A30" s="13" t="s">
        <v>2043</v>
      </c>
      <c r="B30" s="14">
        <v>57</v>
      </c>
      <c r="C30" s="14">
        <v>364</v>
      </c>
      <c r="D30" s="14">
        <v>14</v>
      </c>
      <c r="E30" s="14">
        <v>565</v>
      </c>
      <c r="F30" s="14"/>
      <c r="G30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969E-B9E8-4E54-82E9-2E46835D56A6}">
  <dimension ref="A2:F19"/>
  <sheetViews>
    <sheetView workbookViewId="0">
      <selection activeCell="F13" sqref="F1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  <col min="8" max="10" width="15.83203125" bestFit="1" customWidth="1"/>
    <col min="11" max="11" width="20.58203125" bestFit="1" customWidth="1"/>
    <col min="12" max="12" width="19.08203125" bestFit="1" customWidth="1"/>
  </cols>
  <sheetData>
    <row r="2" spans="1:6" x14ac:dyDescent="0.35">
      <c r="A2" s="12" t="s">
        <v>2032</v>
      </c>
      <c r="B2" t="s">
        <v>2046</v>
      </c>
    </row>
    <row r="3" spans="1:6" x14ac:dyDescent="0.35">
      <c r="A3" s="12" t="s">
        <v>2087</v>
      </c>
      <c r="B3" t="s">
        <v>2046</v>
      </c>
    </row>
    <row r="5" spans="1:6" x14ac:dyDescent="0.35">
      <c r="A5" s="12" t="s">
        <v>2045</v>
      </c>
      <c r="B5" s="12" t="s">
        <v>2044</v>
      </c>
    </row>
    <row r="6" spans="1:6" x14ac:dyDescent="0.35">
      <c r="A6" s="12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6" x14ac:dyDescent="0.35">
      <c r="A7" s="13" t="s">
        <v>2074</v>
      </c>
      <c r="B7" s="14">
        <v>6</v>
      </c>
      <c r="C7" s="14">
        <v>36</v>
      </c>
      <c r="D7" s="14">
        <v>1</v>
      </c>
      <c r="E7" s="14">
        <v>49</v>
      </c>
      <c r="F7" s="14">
        <v>92</v>
      </c>
    </row>
    <row r="8" spans="1:6" x14ac:dyDescent="0.35">
      <c r="A8" s="13" t="s">
        <v>2075</v>
      </c>
      <c r="B8" s="14">
        <v>7</v>
      </c>
      <c r="C8" s="14">
        <v>28</v>
      </c>
      <c r="D8" s="14"/>
      <c r="E8" s="14">
        <v>44</v>
      </c>
      <c r="F8" s="14">
        <v>79</v>
      </c>
    </row>
    <row r="9" spans="1:6" x14ac:dyDescent="0.35">
      <c r="A9" s="13" t="s">
        <v>2076</v>
      </c>
      <c r="B9" s="14">
        <v>4</v>
      </c>
      <c r="C9" s="14">
        <v>33</v>
      </c>
      <c r="D9" s="14"/>
      <c r="E9" s="14">
        <v>49</v>
      </c>
      <c r="F9" s="14">
        <v>86</v>
      </c>
    </row>
    <row r="10" spans="1:6" x14ac:dyDescent="0.35">
      <c r="A10" s="13" t="s">
        <v>2077</v>
      </c>
      <c r="B10" s="14">
        <v>1</v>
      </c>
      <c r="C10" s="14">
        <v>30</v>
      </c>
      <c r="D10" s="14">
        <v>1</v>
      </c>
      <c r="E10" s="14">
        <v>46</v>
      </c>
      <c r="F10" s="14">
        <v>78</v>
      </c>
    </row>
    <row r="11" spans="1:6" x14ac:dyDescent="0.35">
      <c r="A11" s="13" t="s">
        <v>2078</v>
      </c>
      <c r="B11" s="14">
        <v>3</v>
      </c>
      <c r="C11" s="14">
        <v>35</v>
      </c>
      <c r="D11" s="14">
        <v>2</v>
      </c>
      <c r="E11" s="14">
        <v>46</v>
      </c>
      <c r="F11" s="14">
        <v>86</v>
      </c>
    </row>
    <row r="12" spans="1:6" x14ac:dyDescent="0.35">
      <c r="A12" s="13" t="s">
        <v>2079</v>
      </c>
      <c r="B12" s="14">
        <v>3</v>
      </c>
      <c r="C12" s="14">
        <v>28</v>
      </c>
      <c r="D12" s="14">
        <v>1</v>
      </c>
      <c r="E12" s="14">
        <v>55</v>
      </c>
      <c r="F12" s="14">
        <v>87</v>
      </c>
    </row>
    <row r="13" spans="1:6" x14ac:dyDescent="0.35">
      <c r="A13" s="13" t="s">
        <v>2080</v>
      </c>
      <c r="B13" s="14">
        <v>4</v>
      </c>
      <c r="C13" s="14">
        <v>31</v>
      </c>
      <c r="D13" s="14">
        <v>1</v>
      </c>
      <c r="E13" s="14">
        <v>58</v>
      </c>
      <c r="F13" s="14">
        <v>94</v>
      </c>
    </row>
    <row r="14" spans="1:6" x14ac:dyDescent="0.35">
      <c r="A14" s="13" t="s">
        <v>2081</v>
      </c>
      <c r="B14" s="14">
        <v>8</v>
      </c>
      <c r="C14" s="14">
        <v>35</v>
      </c>
      <c r="D14" s="14">
        <v>1</v>
      </c>
      <c r="E14" s="14">
        <v>41</v>
      </c>
      <c r="F14" s="14">
        <v>85</v>
      </c>
    </row>
    <row r="15" spans="1:6" x14ac:dyDescent="0.35">
      <c r="A15" s="13" t="s">
        <v>2082</v>
      </c>
      <c r="B15" s="14">
        <v>5</v>
      </c>
      <c r="C15" s="14">
        <v>23</v>
      </c>
      <c r="D15" s="14"/>
      <c r="E15" s="14">
        <v>45</v>
      </c>
      <c r="F15" s="14">
        <v>73</v>
      </c>
    </row>
    <row r="16" spans="1:6" x14ac:dyDescent="0.35">
      <c r="A16" s="13" t="s">
        <v>2083</v>
      </c>
      <c r="B16" s="14">
        <v>6</v>
      </c>
      <c r="C16" s="14">
        <v>26</v>
      </c>
      <c r="D16" s="14">
        <v>1</v>
      </c>
      <c r="E16" s="14">
        <v>45</v>
      </c>
      <c r="F16" s="14">
        <v>78</v>
      </c>
    </row>
    <row r="17" spans="1:6" x14ac:dyDescent="0.35">
      <c r="A17" s="13" t="s">
        <v>2084</v>
      </c>
      <c r="B17" s="14">
        <v>3</v>
      </c>
      <c r="C17" s="14">
        <v>27</v>
      </c>
      <c r="D17" s="14">
        <v>3</v>
      </c>
      <c r="E17" s="14">
        <v>45</v>
      </c>
      <c r="F17" s="14">
        <v>78</v>
      </c>
    </row>
    <row r="18" spans="1:6" x14ac:dyDescent="0.35">
      <c r="A18" s="13" t="s">
        <v>2085</v>
      </c>
      <c r="B18" s="14">
        <v>7</v>
      </c>
      <c r="C18" s="14">
        <v>32</v>
      </c>
      <c r="D18" s="14">
        <v>3</v>
      </c>
      <c r="E18" s="14">
        <v>42</v>
      </c>
      <c r="F18" s="14">
        <v>84</v>
      </c>
    </row>
    <row r="19" spans="1:6" x14ac:dyDescent="0.35">
      <c r="A19" s="13" t="s">
        <v>2043</v>
      </c>
      <c r="B19" s="14">
        <v>57</v>
      </c>
      <c r="C19" s="14">
        <v>364</v>
      </c>
      <c r="D19" s="14">
        <v>14</v>
      </c>
      <c r="E19" s="14">
        <v>565</v>
      </c>
      <c r="F19" s="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9AC9-E2C0-4031-86C5-209CD0589C39}">
  <dimension ref="A1:H13"/>
  <sheetViews>
    <sheetView workbookViewId="0">
      <selection activeCell="B15" sqref="B15"/>
    </sheetView>
  </sheetViews>
  <sheetFormatPr defaultRowHeight="15.5" x14ac:dyDescent="0.35"/>
  <cols>
    <col min="1" max="1" width="21.7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35">
      <c r="A2" t="s">
        <v>2096</v>
      </c>
      <c r="B2">
        <f>COUNTIFS(Crowdfunding!D:D,"&lt;1000",Crowdfunding!G:G,Crowdfunding!G3)</f>
        <v>30</v>
      </c>
      <c r="C2">
        <f>COUNTIFS(Crowdfunding!D:D,"&lt;1000",Crowdfunding!G:G,Crowdfunding!G2)</f>
        <v>20</v>
      </c>
      <c r="D2">
        <f>COUNTIFS(Crowdfunding!D:D,"&lt;1000",Crowdfunding!G:G,Crowdfunding!G28)</f>
        <v>1</v>
      </c>
      <c r="E2">
        <f>COUNTIF(Crowdfunding!D:D,"&lt;1000")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35">
      <c r="A3" s="20" t="s">
        <v>2097</v>
      </c>
      <c r="B3">
        <f>COUNTIFS(Crowdfunding!D:D,"&gt;=1000",Crowdfunding!D:D,"&lt;5000",Crowdfunding!G:G,Crowdfunding!G3)</f>
        <v>191</v>
      </c>
      <c r="C3">
        <f>COUNTIFS(Crowdfunding!D:D,"&gt;=1000",Crowdfunding!D:D,"&lt;5000",Crowdfunding!G:G,Crowdfunding!G2)</f>
        <v>38</v>
      </c>
      <c r="D3">
        <f>COUNTIFS(Crowdfunding!D:D,"&gt;=1000",Crowdfunding!D:D,"&lt;5000",Crowdfunding!G:G,Crowdfunding!G28)</f>
        <v>2</v>
      </c>
      <c r="E3">
        <f>B3+C3+D3</f>
        <v>231</v>
      </c>
      <c r="F3" s="7">
        <f t="shared" ref="F3:F13" si="0">B3/E3</f>
        <v>0.82683982683982682</v>
      </c>
      <c r="G3" s="7">
        <f t="shared" ref="G3:G13" si="1">C3/E3</f>
        <v>0.16450216450216451</v>
      </c>
      <c r="H3" s="7">
        <f t="shared" ref="H3:H13" si="2">D3/E3</f>
        <v>8.658008658008658E-3</v>
      </c>
    </row>
    <row r="4" spans="1:8" x14ac:dyDescent="0.35">
      <c r="A4" t="s">
        <v>2098</v>
      </c>
      <c r="B4">
        <f>COUNTIFS(Crowdfunding!D:D,"&gt;=5000",Crowdfunding!D:D,"&lt;10000",Crowdfunding!G:G,Crowdfunding!G3)</f>
        <v>164</v>
      </c>
      <c r="C4">
        <f>COUNTIFS(Crowdfunding!D:D,"&gt;=5000",Crowdfunding!D:D,"&lt;10000",Crowdfunding!G:G,Crowdfunding!G2)</f>
        <v>126</v>
      </c>
      <c r="D4">
        <f>COUNTIFS(Crowdfunding!D:D,"&gt;=5000",Crowdfunding!D:D,"&lt;10000",Crowdfunding!G:G,Crowdfunding!G28)</f>
        <v>25</v>
      </c>
      <c r="E4">
        <f t="shared" ref="E4:E13" si="3">B4+C4+D4</f>
        <v>315</v>
      </c>
      <c r="F4" s="7">
        <f t="shared" si="0"/>
        <v>0.52063492063492067</v>
      </c>
      <c r="G4" s="7">
        <f t="shared" si="1"/>
        <v>0.4</v>
      </c>
      <c r="H4" s="7">
        <f t="shared" si="2"/>
        <v>7.9365079365079361E-2</v>
      </c>
    </row>
    <row r="5" spans="1:8" x14ac:dyDescent="0.35">
      <c r="A5" t="s">
        <v>2099</v>
      </c>
      <c r="B5">
        <f>COUNTIFS(Crowdfunding!D:D,"&gt;=10000",Crowdfunding!D:D,"&lt;15000",Crowdfunding!G:G,Crowdfunding!G3)</f>
        <v>4</v>
      </c>
      <c r="C5">
        <f>COUNTIFS(Crowdfunding!D:D,"&gt;=10000",Crowdfunding!D:D,"&lt;15000",Crowdfunding!G:G,Crowdfunding!G2)</f>
        <v>5</v>
      </c>
      <c r="D5">
        <f>COUNTIFS(Crowdfunding!D:D,"&gt;=10000",Crowdfunding!D:D,"&lt;15000",Crowdfunding!G:G,Crowdfunding!G28)</f>
        <v>0</v>
      </c>
      <c r="E5">
        <f t="shared" si="3"/>
        <v>9</v>
      </c>
      <c r="F5" s="7">
        <f t="shared" si="0"/>
        <v>0.44444444444444442</v>
      </c>
      <c r="G5" s="7">
        <f t="shared" si="1"/>
        <v>0.55555555555555558</v>
      </c>
      <c r="H5" s="7">
        <f t="shared" si="2"/>
        <v>0</v>
      </c>
    </row>
    <row r="6" spans="1:8" x14ac:dyDescent="0.35">
      <c r="A6" t="s">
        <v>2100</v>
      </c>
      <c r="B6">
        <f>COUNTIFS(Crowdfunding!D:D,"&gt;=15000",Crowdfunding!D:D,"&lt;20000",Crowdfunding!G:G,Crowdfunding!G3)</f>
        <v>10</v>
      </c>
      <c r="C6">
        <f>COUNTIFS(Crowdfunding!D:D,"&gt;=15000",Crowdfunding!D:D,"&lt;20000",Crowdfunding!G:G,Crowdfunding!G2)</f>
        <v>0</v>
      </c>
      <c r="D6">
        <f>COUNTIFS(Crowdfunding!D:D,"&gt;=15000",Crowdfunding!D:D,"&lt;20000",Crowdfunding!G:G,Crowdfunding!G28)</f>
        <v>0</v>
      </c>
      <c r="E6">
        <f t="shared" si="3"/>
        <v>10</v>
      </c>
      <c r="F6" s="7">
        <f t="shared" si="0"/>
        <v>1</v>
      </c>
      <c r="G6" s="7">
        <f t="shared" si="1"/>
        <v>0</v>
      </c>
      <c r="H6" s="7">
        <f t="shared" si="2"/>
        <v>0</v>
      </c>
    </row>
    <row r="7" spans="1:8" x14ac:dyDescent="0.35">
      <c r="A7" t="s">
        <v>2101</v>
      </c>
      <c r="B7">
        <f>COUNTIFS(Crowdfunding!D:D,"&gt;=20000",Crowdfunding!D:D,"&lt;25000",Crowdfunding!G:G,Crowdfunding!G3)</f>
        <v>7</v>
      </c>
      <c r="C7">
        <f>COUNTIFS(Crowdfunding!D:D,"&gt;=20000",Crowdfunding!D:D,"&lt;25000",Crowdfunding!G:G,Crowdfunding!G2)</f>
        <v>0</v>
      </c>
      <c r="D7">
        <f>COUNTIFS(Crowdfunding!D:D,"&gt;=20000",Crowdfunding!D:D,"&lt;25000",Crowdfunding!G:G,Crowdfunding!G28)</f>
        <v>0</v>
      </c>
      <c r="E7">
        <f t="shared" si="3"/>
        <v>7</v>
      </c>
      <c r="F7" s="7">
        <f t="shared" si="0"/>
        <v>1</v>
      </c>
      <c r="G7" s="7">
        <f t="shared" si="1"/>
        <v>0</v>
      </c>
      <c r="H7" s="7">
        <f t="shared" si="2"/>
        <v>0</v>
      </c>
    </row>
    <row r="8" spans="1:8" x14ac:dyDescent="0.35">
      <c r="A8" t="s">
        <v>2102</v>
      </c>
      <c r="B8">
        <f>COUNTIFS(Crowdfunding!D:D,"&gt;=25000",Crowdfunding!D:D,"&lt;30000",Crowdfunding!G:G,Crowdfunding!G3)</f>
        <v>11</v>
      </c>
      <c r="C8">
        <f>COUNTIFS(Crowdfunding!D:D,"&gt;=25000",Crowdfunding!D:D,"&lt;30000",Crowdfunding!G:G,Crowdfunding!G2)</f>
        <v>3</v>
      </c>
      <c r="D8">
        <f>COUNTIFS(Crowdfunding!D:D,"&gt;=25000",Crowdfunding!D:D,"&lt;30000",Crowdfunding!G:G,Crowdfunding!G28)</f>
        <v>0</v>
      </c>
      <c r="E8">
        <f t="shared" si="3"/>
        <v>14</v>
      </c>
      <c r="F8" s="7">
        <f t="shared" si="0"/>
        <v>0.7857142857142857</v>
      </c>
      <c r="G8" s="7">
        <f t="shared" si="1"/>
        <v>0.21428571428571427</v>
      </c>
      <c r="H8" s="7">
        <f t="shared" si="2"/>
        <v>0</v>
      </c>
    </row>
    <row r="9" spans="1:8" x14ac:dyDescent="0.35">
      <c r="A9" t="s">
        <v>2103</v>
      </c>
      <c r="B9">
        <f>COUNTIFS(Crowdfunding!D:D,"&gt;=30000",Crowdfunding!D:D,"&lt;35000",Crowdfunding!G:G,Crowdfunding!G3)</f>
        <v>7</v>
      </c>
      <c r="C9">
        <f>COUNTIFS(Crowdfunding!D:D,"&gt;=30000",Crowdfunding!D:D,"&lt;35000",Crowdfunding!G:G,Crowdfunding!G2)</f>
        <v>0</v>
      </c>
      <c r="D9">
        <f>COUNTIFS(Crowdfunding!D:D,"&gt;=30000",Crowdfunding!D:D,"&lt;35000",Crowdfunding!G:G,Crowdfunding!G28)</f>
        <v>0</v>
      </c>
      <c r="E9">
        <f t="shared" si="3"/>
        <v>7</v>
      </c>
      <c r="F9" s="7">
        <f t="shared" si="0"/>
        <v>1</v>
      </c>
      <c r="G9" s="7">
        <f t="shared" si="1"/>
        <v>0</v>
      </c>
      <c r="H9" s="7">
        <f t="shared" si="2"/>
        <v>0</v>
      </c>
    </row>
    <row r="10" spans="1:8" x14ac:dyDescent="0.35">
      <c r="A10" t="s">
        <v>2104</v>
      </c>
      <c r="B10">
        <f>COUNTIFS(Crowdfunding!D:D,"&gt;=35000",Crowdfunding!D:D,"&lt;40000",Crowdfunding!G:G,Crowdfunding!G3)</f>
        <v>8</v>
      </c>
      <c r="C10">
        <f>COUNTIFS(Crowdfunding!D:D,"&gt;=35000",Crowdfunding!D:D,"&lt;40000",Crowdfunding!G:G,Crowdfunding!G2)</f>
        <v>3</v>
      </c>
      <c r="D10">
        <f>COUNTIFS(Crowdfunding!D:D,"&gt;=35000",Crowdfunding!D:D,"&lt;40000",Crowdfunding!G:G,Crowdfunding!G28)</f>
        <v>1</v>
      </c>
      <c r="E10">
        <f t="shared" si="3"/>
        <v>12</v>
      </c>
      <c r="F10" s="7">
        <f t="shared" si="0"/>
        <v>0.66666666666666663</v>
      </c>
      <c r="G10" s="7">
        <f t="shared" si="1"/>
        <v>0.25</v>
      </c>
      <c r="H10" s="7">
        <f t="shared" si="2"/>
        <v>8.3333333333333329E-2</v>
      </c>
    </row>
    <row r="11" spans="1:8" x14ac:dyDescent="0.35">
      <c r="A11" t="s">
        <v>2105</v>
      </c>
      <c r="B11">
        <f>COUNTIFS(Crowdfunding!D:D,"&gt;=40000",Crowdfunding!D:D,"&lt;45000",Crowdfunding!G:G,Crowdfunding!G3)</f>
        <v>11</v>
      </c>
      <c r="C11">
        <f>COUNTIFS(Crowdfunding!D:D,"&gt;=40000",Crowdfunding!D:D,"&lt;45000",Crowdfunding!G:G,Crowdfunding!G2)</f>
        <v>3</v>
      </c>
      <c r="D11">
        <f>COUNTIFS(Crowdfunding!D:D,"&gt;=40000",Crowdfunding!D:D,"&lt;45000",Crowdfunding!G:G,Crowdfunding!G28)</f>
        <v>0</v>
      </c>
      <c r="E11">
        <f t="shared" si="3"/>
        <v>14</v>
      </c>
      <c r="F11" s="7">
        <f t="shared" si="0"/>
        <v>0.7857142857142857</v>
      </c>
      <c r="G11" s="7">
        <f t="shared" si="1"/>
        <v>0.21428571428571427</v>
      </c>
      <c r="H11" s="7">
        <f t="shared" si="2"/>
        <v>0</v>
      </c>
    </row>
    <row r="12" spans="1:8" x14ac:dyDescent="0.35">
      <c r="A12" t="s">
        <v>2106</v>
      </c>
      <c r="B12">
        <f>COUNTIFS(Crowdfunding!D:D,"&gt;=45000",Crowdfunding!D:D,"&lt;50000",Crowdfunding!G:G,Crowdfunding!G3)</f>
        <v>8</v>
      </c>
      <c r="C12">
        <f>COUNTIFS(Crowdfunding!D:D,"&gt;=45000",Crowdfunding!D:D,"&lt;50000",Crowdfunding!G:G,Crowdfunding!G2)</f>
        <v>3</v>
      </c>
      <c r="D12">
        <f>COUNTIFS(Crowdfunding!D:D,"&gt;=45000",Crowdfunding!D:D,"&lt;50000",Crowdfunding!G:G,Crowdfunding!G28)</f>
        <v>0</v>
      </c>
      <c r="E12">
        <f t="shared" si="3"/>
        <v>11</v>
      </c>
      <c r="F12" s="7">
        <f t="shared" si="0"/>
        <v>0.72727272727272729</v>
      </c>
      <c r="G12" s="7">
        <f t="shared" si="1"/>
        <v>0.27272727272727271</v>
      </c>
      <c r="H12" s="7">
        <f t="shared" si="2"/>
        <v>0</v>
      </c>
    </row>
    <row r="13" spans="1:8" x14ac:dyDescent="0.35">
      <c r="A13" t="s">
        <v>2107</v>
      </c>
      <c r="B13">
        <f>COUNTIFS(Crowdfunding!D:D,"&gt;=50000",Crowdfunding!G:G,Crowdfunding!G3)</f>
        <v>114</v>
      </c>
      <c r="C13">
        <f>COUNTIFS(Crowdfunding!D:D,"&gt;=50000",Crowdfunding!G:G,Crowdfunding!G2)</f>
        <v>163</v>
      </c>
      <c r="D13">
        <f>COUNTIFS(Crowdfunding!D:D,"&gt;=50000",Crowdfunding!G:G,Crowdfunding!G28)</f>
        <v>28</v>
      </c>
      <c r="E13">
        <f t="shared" si="3"/>
        <v>305</v>
      </c>
      <c r="F13" s="7">
        <f t="shared" si="0"/>
        <v>0.3737704918032787</v>
      </c>
      <c r="G13" s="7">
        <f t="shared" si="1"/>
        <v>0.53442622950819674</v>
      </c>
      <c r="H13" s="7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3AEA-9705-4E1B-BAD1-CE1C25615596}">
  <dimension ref="A1:K566"/>
  <sheetViews>
    <sheetView tabSelected="1" workbookViewId="0">
      <selection activeCell="E16" sqref="E16"/>
    </sheetView>
  </sheetViews>
  <sheetFormatPr defaultRowHeight="15.5" x14ac:dyDescent="0.35"/>
  <cols>
    <col min="2" max="2" width="16.08203125" bestFit="1" customWidth="1"/>
    <col min="3" max="3" width="9.1640625" customWidth="1"/>
    <col min="4" max="4" width="17.08203125" customWidth="1"/>
    <col min="5" max="5" width="16.33203125" customWidth="1"/>
    <col min="6" max="6" width="14.08203125" customWidth="1"/>
    <col min="8" max="8" width="16.08203125" bestFit="1" customWidth="1"/>
    <col min="10" max="10" width="13.58203125" bestFit="1" customWidth="1"/>
    <col min="11" max="11" width="14.25" customWidth="1"/>
  </cols>
  <sheetData>
    <row r="1" spans="1:11" x14ac:dyDescent="0.35">
      <c r="A1" t="s">
        <v>4</v>
      </c>
      <c r="B1" t="s">
        <v>2108</v>
      </c>
      <c r="G1" t="s">
        <v>4</v>
      </c>
      <c r="H1" t="s">
        <v>2108</v>
      </c>
    </row>
    <row r="2" spans="1:11" x14ac:dyDescent="0.35">
      <c r="A2" s="6" t="s">
        <v>14</v>
      </c>
      <c r="B2">
        <v>201</v>
      </c>
      <c r="G2" s="6" t="s">
        <v>20</v>
      </c>
      <c r="H2">
        <v>1713</v>
      </c>
    </row>
    <row r="3" spans="1:11" x14ac:dyDescent="0.35">
      <c r="A3" s="6" t="s">
        <v>14</v>
      </c>
      <c r="B3">
        <v>211</v>
      </c>
      <c r="D3" s="15" t="s">
        <v>2109</v>
      </c>
      <c r="G3" s="6" t="s">
        <v>20</v>
      </c>
      <c r="H3">
        <v>249</v>
      </c>
      <c r="J3" s="15" t="s">
        <v>2118</v>
      </c>
    </row>
    <row r="4" spans="1:11" x14ac:dyDescent="0.35">
      <c r="A4" s="6" t="s">
        <v>14</v>
      </c>
      <c r="B4">
        <v>128</v>
      </c>
      <c r="D4" t="s">
        <v>2112</v>
      </c>
      <c r="E4" s="21">
        <f>AVERAGE(B:B)</f>
        <v>754.09615384615381</v>
      </c>
      <c r="G4" s="6" t="s">
        <v>20</v>
      </c>
      <c r="H4">
        <v>192</v>
      </c>
      <c r="J4" t="s">
        <v>2112</v>
      </c>
      <c r="K4" s="21">
        <f>AVERAGE(H:H)</f>
        <v>717.49026548672566</v>
      </c>
    </row>
    <row r="5" spans="1:11" x14ac:dyDescent="0.35">
      <c r="A5" s="6" t="s">
        <v>14</v>
      </c>
      <c r="B5">
        <v>1600</v>
      </c>
      <c r="D5" t="s">
        <v>2110</v>
      </c>
      <c r="E5" s="21">
        <f>MEDIAN(B:B)</f>
        <v>188</v>
      </c>
      <c r="G5" s="6" t="s">
        <v>20</v>
      </c>
      <c r="H5">
        <v>247</v>
      </c>
      <c r="J5" t="s">
        <v>2110</v>
      </c>
      <c r="K5" s="21">
        <f>MEDIAN(H:H)</f>
        <v>184</v>
      </c>
    </row>
    <row r="6" spans="1:11" x14ac:dyDescent="0.35">
      <c r="A6" s="6" t="s">
        <v>14</v>
      </c>
      <c r="B6">
        <v>2253</v>
      </c>
      <c r="D6" t="s">
        <v>2113</v>
      </c>
      <c r="E6" s="21">
        <f>MODE(B:B)</f>
        <v>1</v>
      </c>
      <c r="G6" s="6" t="s">
        <v>20</v>
      </c>
      <c r="H6">
        <v>2293</v>
      </c>
      <c r="J6" t="s">
        <v>2113</v>
      </c>
      <c r="K6" s="21">
        <f>_xlfn.MODE.SNGL(H:H)</f>
        <v>1</v>
      </c>
    </row>
    <row r="7" spans="1:11" x14ac:dyDescent="0.35">
      <c r="A7" s="6" t="s">
        <v>14</v>
      </c>
      <c r="B7">
        <v>249</v>
      </c>
      <c r="D7" t="s">
        <v>2114</v>
      </c>
      <c r="E7" s="21">
        <f>MIN(B:B)</f>
        <v>1</v>
      </c>
      <c r="G7" s="6" t="s">
        <v>20</v>
      </c>
      <c r="H7">
        <v>3131</v>
      </c>
      <c r="J7" t="s">
        <v>2114</v>
      </c>
      <c r="K7" s="21">
        <f>MIN(H:H)</f>
        <v>0</v>
      </c>
    </row>
    <row r="8" spans="1:11" x14ac:dyDescent="0.35">
      <c r="A8" s="6" t="s">
        <v>14</v>
      </c>
      <c r="B8">
        <v>5</v>
      </c>
      <c r="D8" t="s">
        <v>2111</v>
      </c>
      <c r="E8" s="21">
        <f>MAX(B:B)</f>
        <v>6465</v>
      </c>
      <c r="G8" s="6" t="s">
        <v>20</v>
      </c>
      <c r="H8">
        <v>32</v>
      </c>
      <c r="J8" t="s">
        <v>2111</v>
      </c>
      <c r="K8" s="21">
        <f>MAX(H:H)</f>
        <v>7295</v>
      </c>
    </row>
    <row r="9" spans="1:11" x14ac:dyDescent="0.35">
      <c r="A9" s="6" t="s">
        <v>14</v>
      </c>
      <c r="B9">
        <v>38</v>
      </c>
      <c r="D9" t="s">
        <v>2115</v>
      </c>
      <c r="E9" s="21">
        <f>_xlfn.VAR.P(B:B)</f>
        <v>1382500.8231720203</v>
      </c>
      <c r="G9" s="6" t="s">
        <v>20</v>
      </c>
      <c r="H9">
        <v>143</v>
      </c>
      <c r="J9" t="s">
        <v>2115</v>
      </c>
      <c r="K9" s="21">
        <f>_xlfn.VAR.P(H:H)</f>
        <v>1234793.3968078941</v>
      </c>
    </row>
    <row r="10" spans="1:11" x14ac:dyDescent="0.35">
      <c r="A10" s="6" t="s">
        <v>14</v>
      </c>
      <c r="B10">
        <v>236</v>
      </c>
      <c r="D10" t="s">
        <v>2116</v>
      </c>
      <c r="E10" s="21">
        <f>_xlfn.STDEV.P(B:B)</f>
        <v>1175.7979516787823</v>
      </c>
      <c r="G10" s="6" t="s">
        <v>20</v>
      </c>
      <c r="H10">
        <v>90</v>
      </c>
      <c r="J10" t="s">
        <v>2116</v>
      </c>
      <c r="K10" s="21">
        <f>_xlfn.STDEV.P(H:H)</f>
        <v>1111.212579485984</v>
      </c>
    </row>
    <row r="11" spans="1:11" x14ac:dyDescent="0.35">
      <c r="A11" s="6" t="s">
        <v>14</v>
      </c>
      <c r="B11">
        <v>12</v>
      </c>
      <c r="G11" s="6" t="s">
        <v>20</v>
      </c>
      <c r="H11">
        <v>296</v>
      </c>
    </row>
    <row r="12" spans="1:11" x14ac:dyDescent="0.35">
      <c r="A12" s="6" t="s">
        <v>14</v>
      </c>
      <c r="B12">
        <v>4065</v>
      </c>
      <c r="D12" t="s">
        <v>2117</v>
      </c>
      <c r="E12" t="s">
        <v>2120</v>
      </c>
      <c r="G12" s="6" t="s">
        <v>20</v>
      </c>
      <c r="H12">
        <v>170</v>
      </c>
    </row>
    <row r="13" spans="1:11" x14ac:dyDescent="0.35">
      <c r="A13" s="6" t="s">
        <v>14</v>
      </c>
      <c r="B13">
        <v>246</v>
      </c>
      <c r="G13" s="6" t="s">
        <v>20</v>
      </c>
      <c r="H13">
        <v>186</v>
      </c>
    </row>
    <row r="14" spans="1:11" x14ac:dyDescent="0.35">
      <c r="A14" s="6" t="s">
        <v>14</v>
      </c>
      <c r="B14">
        <v>17</v>
      </c>
      <c r="D14" t="s">
        <v>2119</v>
      </c>
      <c r="E14" t="s">
        <v>2121</v>
      </c>
      <c r="G14" s="6" t="s">
        <v>20</v>
      </c>
      <c r="H14">
        <v>439</v>
      </c>
    </row>
    <row r="15" spans="1:11" x14ac:dyDescent="0.35">
      <c r="A15" s="6" t="s">
        <v>14</v>
      </c>
      <c r="B15">
        <v>2475</v>
      </c>
      <c r="G15" s="6" t="s">
        <v>20</v>
      </c>
      <c r="H15">
        <v>605</v>
      </c>
    </row>
    <row r="16" spans="1:11" x14ac:dyDescent="0.35">
      <c r="A16" s="6" t="s">
        <v>14</v>
      </c>
      <c r="B16">
        <v>76</v>
      </c>
      <c r="G16" s="6" t="s">
        <v>20</v>
      </c>
      <c r="H16">
        <v>86</v>
      </c>
    </row>
    <row r="17" spans="1:8" x14ac:dyDescent="0.35">
      <c r="A17" s="6" t="s">
        <v>14</v>
      </c>
      <c r="B17">
        <v>54</v>
      </c>
      <c r="G17" s="6" t="s">
        <v>20</v>
      </c>
      <c r="H17">
        <v>1</v>
      </c>
    </row>
    <row r="18" spans="1:8" x14ac:dyDescent="0.35">
      <c r="A18" s="6" t="s">
        <v>14</v>
      </c>
      <c r="B18">
        <v>88</v>
      </c>
      <c r="G18" s="6" t="s">
        <v>20</v>
      </c>
      <c r="H18">
        <v>6286</v>
      </c>
    </row>
    <row r="19" spans="1:8" x14ac:dyDescent="0.35">
      <c r="A19" s="6" t="s">
        <v>14</v>
      </c>
      <c r="B19">
        <v>85</v>
      </c>
      <c r="G19" s="6" t="s">
        <v>20</v>
      </c>
      <c r="H19">
        <v>31</v>
      </c>
    </row>
    <row r="20" spans="1:8" x14ac:dyDescent="0.35">
      <c r="A20" s="6" t="s">
        <v>14</v>
      </c>
      <c r="B20">
        <v>170</v>
      </c>
      <c r="G20" s="6" t="s">
        <v>20</v>
      </c>
      <c r="H20">
        <v>1181</v>
      </c>
    </row>
    <row r="21" spans="1:8" x14ac:dyDescent="0.35">
      <c r="A21" s="6" t="s">
        <v>14</v>
      </c>
      <c r="B21">
        <v>1684</v>
      </c>
      <c r="G21" s="6" t="s">
        <v>20</v>
      </c>
      <c r="H21">
        <v>39</v>
      </c>
    </row>
    <row r="22" spans="1:8" x14ac:dyDescent="0.35">
      <c r="A22" s="6" t="s">
        <v>14</v>
      </c>
      <c r="B22">
        <v>56</v>
      </c>
      <c r="G22" s="6" t="s">
        <v>20</v>
      </c>
      <c r="H22">
        <v>3727</v>
      </c>
    </row>
    <row r="23" spans="1:8" x14ac:dyDescent="0.35">
      <c r="A23" s="6" t="s">
        <v>14</v>
      </c>
      <c r="B23">
        <v>330</v>
      </c>
      <c r="G23" s="6" t="s">
        <v>20</v>
      </c>
      <c r="H23">
        <v>1605</v>
      </c>
    </row>
    <row r="24" spans="1:8" x14ac:dyDescent="0.35">
      <c r="A24" s="6" t="s">
        <v>14</v>
      </c>
      <c r="B24">
        <v>838</v>
      </c>
      <c r="G24" s="6" t="s">
        <v>20</v>
      </c>
      <c r="H24">
        <v>46</v>
      </c>
    </row>
    <row r="25" spans="1:8" x14ac:dyDescent="0.35">
      <c r="A25" s="6" t="s">
        <v>14</v>
      </c>
      <c r="B25">
        <v>127</v>
      </c>
      <c r="G25" s="6" t="s">
        <v>20</v>
      </c>
      <c r="H25">
        <v>2120</v>
      </c>
    </row>
    <row r="26" spans="1:8" x14ac:dyDescent="0.35">
      <c r="A26" s="6" t="s">
        <v>14</v>
      </c>
      <c r="B26">
        <v>411</v>
      </c>
      <c r="G26" s="6" t="s">
        <v>20</v>
      </c>
      <c r="H26">
        <v>105</v>
      </c>
    </row>
    <row r="27" spans="1:8" x14ac:dyDescent="0.35">
      <c r="A27" s="6" t="s">
        <v>14</v>
      </c>
      <c r="B27">
        <v>180</v>
      </c>
      <c r="G27" s="6" t="s">
        <v>20</v>
      </c>
      <c r="H27">
        <v>50</v>
      </c>
    </row>
    <row r="28" spans="1:8" x14ac:dyDescent="0.35">
      <c r="A28" s="6" t="s">
        <v>14</v>
      </c>
      <c r="B28">
        <v>1000</v>
      </c>
      <c r="G28" s="6" t="s">
        <v>20</v>
      </c>
      <c r="H28">
        <v>2080</v>
      </c>
    </row>
    <row r="29" spans="1:8" x14ac:dyDescent="0.35">
      <c r="A29" s="6" t="s">
        <v>14</v>
      </c>
      <c r="B29">
        <v>374</v>
      </c>
      <c r="G29" s="6" t="s">
        <v>20</v>
      </c>
      <c r="H29">
        <v>535</v>
      </c>
    </row>
    <row r="30" spans="1:8" x14ac:dyDescent="0.35">
      <c r="A30" s="6" t="s">
        <v>14</v>
      </c>
      <c r="B30">
        <v>71</v>
      </c>
      <c r="G30" s="6" t="s">
        <v>20</v>
      </c>
      <c r="H30">
        <v>2105</v>
      </c>
    </row>
    <row r="31" spans="1:8" x14ac:dyDescent="0.35">
      <c r="A31" s="6" t="s">
        <v>14</v>
      </c>
      <c r="B31">
        <v>203</v>
      </c>
      <c r="G31" s="6" t="s">
        <v>20</v>
      </c>
      <c r="H31">
        <v>2436</v>
      </c>
    </row>
    <row r="32" spans="1:8" x14ac:dyDescent="0.35">
      <c r="A32" s="6" t="s">
        <v>14</v>
      </c>
      <c r="B32">
        <v>1482</v>
      </c>
      <c r="G32" s="6" t="s">
        <v>20</v>
      </c>
      <c r="H32">
        <v>80</v>
      </c>
    </row>
    <row r="33" spans="1:8" x14ac:dyDescent="0.35">
      <c r="A33" s="6" t="s">
        <v>14</v>
      </c>
      <c r="B33">
        <v>113</v>
      </c>
      <c r="G33" s="6" t="s">
        <v>20</v>
      </c>
      <c r="H33">
        <v>42</v>
      </c>
    </row>
    <row r="34" spans="1:8" x14ac:dyDescent="0.35">
      <c r="A34" s="6" t="s">
        <v>14</v>
      </c>
      <c r="B34">
        <v>96</v>
      </c>
      <c r="G34" s="6" t="s">
        <v>20</v>
      </c>
      <c r="H34">
        <v>139</v>
      </c>
    </row>
    <row r="35" spans="1:8" x14ac:dyDescent="0.35">
      <c r="A35" s="6" t="s">
        <v>14</v>
      </c>
      <c r="B35">
        <v>106</v>
      </c>
      <c r="G35" s="6" t="s">
        <v>20</v>
      </c>
      <c r="H35">
        <v>16</v>
      </c>
    </row>
    <row r="36" spans="1:8" x14ac:dyDescent="0.35">
      <c r="A36" s="6" t="s">
        <v>14</v>
      </c>
      <c r="B36">
        <v>679</v>
      </c>
      <c r="G36" s="6" t="s">
        <v>20</v>
      </c>
      <c r="H36">
        <v>159</v>
      </c>
    </row>
    <row r="37" spans="1:8" x14ac:dyDescent="0.35">
      <c r="A37" s="6" t="s">
        <v>14</v>
      </c>
      <c r="B37">
        <v>498</v>
      </c>
      <c r="G37" s="6" t="s">
        <v>20</v>
      </c>
      <c r="H37">
        <v>381</v>
      </c>
    </row>
    <row r="38" spans="1:8" x14ac:dyDescent="0.35">
      <c r="A38" s="6" t="s">
        <v>14</v>
      </c>
      <c r="B38">
        <v>610</v>
      </c>
      <c r="G38" s="6" t="s">
        <v>20</v>
      </c>
      <c r="H38">
        <v>194</v>
      </c>
    </row>
    <row r="39" spans="1:8" x14ac:dyDescent="0.35">
      <c r="A39" s="6" t="s">
        <v>14</v>
      </c>
      <c r="B39">
        <v>180</v>
      </c>
      <c r="G39" s="6" t="s">
        <v>20</v>
      </c>
      <c r="H39">
        <v>575</v>
      </c>
    </row>
    <row r="40" spans="1:8" x14ac:dyDescent="0.35">
      <c r="A40" s="6" t="s">
        <v>14</v>
      </c>
      <c r="B40">
        <v>27</v>
      </c>
      <c r="G40" s="6" t="s">
        <v>20</v>
      </c>
      <c r="H40">
        <v>106</v>
      </c>
    </row>
    <row r="41" spans="1:8" x14ac:dyDescent="0.35">
      <c r="A41" s="6" t="s">
        <v>14</v>
      </c>
      <c r="B41">
        <v>2331</v>
      </c>
      <c r="G41" s="6" t="s">
        <v>20</v>
      </c>
      <c r="H41">
        <v>142</v>
      </c>
    </row>
    <row r="42" spans="1:8" x14ac:dyDescent="0.35">
      <c r="A42" s="6" t="s">
        <v>14</v>
      </c>
      <c r="B42">
        <v>113</v>
      </c>
      <c r="G42" s="6" t="s">
        <v>20</v>
      </c>
      <c r="H42">
        <v>211</v>
      </c>
    </row>
    <row r="43" spans="1:8" x14ac:dyDescent="0.35">
      <c r="A43" s="6" t="s">
        <v>14</v>
      </c>
      <c r="B43">
        <v>1220</v>
      </c>
      <c r="G43" s="6" t="s">
        <v>20</v>
      </c>
      <c r="H43">
        <v>1120</v>
      </c>
    </row>
    <row r="44" spans="1:8" x14ac:dyDescent="0.35">
      <c r="A44" s="6" t="s">
        <v>14</v>
      </c>
      <c r="B44">
        <v>164</v>
      </c>
      <c r="G44" s="6" t="s">
        <v>20</v>
      </c>
      <c r="H44">
        <v>113</v>
      </c>
    </row>
    <row r="45" spans="1:8" x14ac:dyDescent="0.35">
      <c r="A45" s="6" t="s">
        <v>14</v>
      </c>
      <c r="B45">
        <v>1</v>
      </c>
      <c r="G45" s="6" t="s">
        <v>20</v>
      </c>
      <c r="H45">
        <v>2756</v>
      </c>
    </row>
    <row r="46" spans="1:8" x14ac:dyDescent="0.35">
      <c r="A46" s="6" t="s">
        <v>14</v>
      </c>
      <c r="B46">
        <v>164</v>
      </c>
      <c r="G46" s="6" t="s">
        <v>20</v>
      </c>
      <c r="H46">
        <v>173</v>
      </c>
    </row>
    <row r="47" spans="1:8" x14ac:dyDescent="0.35">
      <c r="A47" s="6" t="s">
        <v>14</v>
      </c>
      <c r="B47">
        <v>336</v>
      </c>
      <c r="G47" s="6" t="s">
        <v>20</v>
      </c>
      <c r="H47">
        <v>87</v>
      </c>
    </row>
    <row r="48" spans="1:8" x14ac:dyDescent="0.35">
      <c r="A48" s="6" t="s">
        <v>14</v>
      </c>
      <c r="B48">
        <v>37</v>
      </c>
      <c r="G48" s="6" t="s">
        <v>20</v>
      </c>
      <c r="H48">
        <v>1538</v>
      </c>
    </row>
    <row r="49" spans="1:8" x14ac:dyDescent="0.35">
      <c r="A49" s="6" t="s">
        <v>14</v>
      </c>
      <c r="B49">
        <v>1917</v>
      </c>
      <c r="G49" s="6" t="s">
        <v>20</v>
      </c>
      <c r="H49">
        <v>9</v>
      </c>
    </row>
    <row r="50" spans="1:8" x14ac:dyDescent="0.35">
      <c r="A50" s="6" t="s">
        <v>14</v>
      </c>
      <c r="B50">
        <v>95</v>
      </c>
      <c r="G50" s="6" t="s">
        <v>20</v>
      </c>
      <c r="H50">
        <v>554</v>
      </c>
    </row>
    <row r="51" spans="1:8" x14ac:dyDescent="0.35">
      <c r="A51" s="6" t="s">
        <v>14</v>
      </c>
      <c r="B51">
        <v>147</v>
      </c>
      <c r="G51" s="6" t="s">
        <v>20</v>
      </c>
      <c r="H51">
        <v>1572</v>
      </c>
    </row>
    <row r="52" spans="1:8" x14ac:dyDescent="0.35">
      <c r="A52" s="6" t="s">
        <v>14</v>
      </c>
      <c r="B52">
        <v>86</v>
      </c>
      <c r="G52" s="6" t="s">
        <v>20</v>
      </c>
      <c r="H52">
        <v>648</v>
      </c>
    </row>
    <row r="53" spans="1:8" x14ac:dyDescent="0.35">
      <c r="A53" s="6" t="s">
        <v>14</v>
      </c>
      <c r="B53">
        <v>83</v>
      </c>
      <c r="G53" s="6" t="s">
        <v>20</v>
      </c>
      <c r="H53">
        <v>21</v>
      </c>
    </row>
    <row r="54" spans="1:8" x14ac:dyDescent="0.35">
      <c r="A54" s="6" t="s">
        <v>14</v>
      </c>
      <c r="B54">
        <v>60</v>
      </c>
      <c r="G54" s="6" t="s">
        <v>20</v>
      </c>
      <c r="H54">
        <v>2346</v>
      </c>
    </row>
    <row r="55" spans="1:8" x14ac:dyDescent="0.35">
      <c r="A55" s="6" t="s">
        <v>14</v>
      </c>
      <c r="B55">
        <v>296</v>
      </c>
      <c r="G55" s="6" t="s">
        <v>20</v>
      </c>
      <c r="H55">
        <v>115</v>
      </c>
    </row>
    <row r="56" spans="1:8" x14ac:dyDescent="0.35">
      <c r="A56" s="6" t="s">
        <v>14</v>
      </c>
      <c r="B56">
        <v>676</v>
      </c>
      <c r="G56" s="6" t="s">
        <v>20</v>
      </c>
      <c r="H56">
        <v>85</v>
      </c>
    </row>
    <row r="57" spans="1:8" x14ac:dyDescent="0.35">
      <c r="A57" s="6" t="s">
        <v>14</v>
      </c>
      <c r="B57">
        <v>361</v>
      </c>
      <c r="G57" s="6" t="s">
        <v>20</v>
      </c>
      <c r="H57">
        <v>144</v>
      </c>
    </row>
    <row r="58" spans="1:8" x14ac:dyDescent="0.35">
      <c r="A58" s="6" t="s">
        <v>14</v>
      </c>
      <c r="B58">
        <v>131</v>
      </c>
      <c r="G58" s="6" t="s">
        <v>20</v>
      </c>
      <c r="H58">
        <v>2443</v>
      </c>
    </row>
    <row r="59" spans="1:8" x14ac:dyDescent="0.35">
      <c r="A59" s="6" t="s">
        <v>14</v>
      </c>
      <c r="B59">
        <v>126</v>
      </c>
      <c r="G59" s="6" t="s">
        <v>20</v>
      </c>
      <c r="H59">
        <v>595</v>
      </c>
    </row>
    <row r="60" spans="1:8" x14ac:dyDescent="0.35">
      <c r="A60" s="6" t="s">
        <v>14</v>
      </c>
      <c r="B60">
        <v>3304</v>
      </c>
      <c r="G60" s="6" t="s">
        <v>20</v>
      </c>
      <c r="H60">
        <v>64</v>
      </c>
    </row>
    <row r="61" spans="1:8" x14ac:dyDescent="0.35">
      <c r="A61" s="6" t="s">
        <v>14</v>
      </c>
      <c r="B61">
        <v>73</v>
      </c>
      <c r="G61" s="6" t="s">
        <v>20</v>
      </c>
      <c r="H61">
        <v>268</v>
      </c>
    </row>
    <row r="62" spans="1:8" x14ac:dyDescent="0.35">
      <c r="A62" s="6" t="s">
        <v>14</v>
      </c>
      <c r="B62">
        <v>275</v>
      </c>
      <c r="G62" s="6" t="s">
        <v>20</v>
      </c>
      <c r="H62">
        <v>195</v>
      </c>
    </row>
    <row r="63" spans="1:8" x14ac:dyDescent="0.35">
      <c r="A63" s="6" t="s">
        <v>14</v>
      </c>
      <c r="B63">
        <v>67</v>
      </c>
      <c r="G63" s="6" t="s">
        <v>20</v>
      </c>
      <c r="H63">
        <v>54</v>
      </c>
    </row>
    <row r="64" spans="1:8" x14ac:dyDescent="0.35">
      <c r="A64" s="6" t="s">
        <v>14</v>
      </c>
      <c r="B64">
        <v>154</v>
      </c>
      <c r="G64" s="6" t="s">
        <v>20</v>
      </c>
      <c r="H64">
        <v>120</v>
      </c>
    </row>
    <row r="65" spans="1:8" x14ac:dyDescent="0.35">
      <c r="A65" s="6" t="s">
        <v>14</v>
      </c>
      <c r="B65">
        <v>1782</v>
      </c>
      <c r="G65" s="6" t="s">
        <v>20</v>
      </c>
      <c r="H65">
        <v>579</v>
      </c>
    </row>
    <row r="66" spans="1:8" x14ac:dyDescent="0.35">
      <c r="A66" s="6" t="s">
        <v>14</v>
      </c>
      <c r="B66">
        <v>903</v>
      </c>
      <c r="G66" s="6" t="s">
        <v>20</v>
      </c>
      <c r="H66">
        <v>2072</v>
      </c>
    </row>
    <row r="67" spans="1:8" x14ac:dyDescent="0.35">
      <c r="A67" s="6" t="s">
        <v>14</v>
      </c>
      <c r="B67">
        <v>3387</v>
      </c>
      <c r="G67" s="6" t="s">
        <v>20</v>
      </c>
      <c r="H67">
        <v>0</v>
      </c>
    </row>
    <row r="68" spans="1:8" x14ac:dyDescent="0.35">
      <c r="A68" s="6" t="s">
        <v>14</v>
      </c>
      <c r="B68">
        <v>662</v>
      </c>
      <c r="G68" s="6" t="s">
        <v>20</v>
      </c>
      <c r="H68">
        <v>1796</v>
      </c>
    </row>
    <row r="69" spans="1:8" x14ac:dyDescent="0.35">
      <c r="A69" s="6" t="s">
        <v>14</v>
      </c>
      <c r="B69">
        <v>94</v>
      </c>
      <c r="G69" s="6" t="s">
        <v>20</v>
      </c>
      <c r="H69">
        <v>186</v>
      </c>
    </row>
    <row r="70" spans="1:8" x14ac:dyDescent="0.35">
      <c r="A70" s="6" t="s">
        <v>14</v>
      </c>
      <c r="B70">
        <v>180</v>
      </c>
      <c r="G70" s="6" t="s">
        <v>20</v>
      </c>
      <c r="H70">
        <v>460</v>
      </c>
    </row>
    <row r="71" spans="1:8" x14ac:dyDescent="0.35">
      <c r="A71" s="6" t="s">
        <v>14</v>
      </c>
      <c r="B71">
        <v>774</v>
      </c>
      <c r="G71" s="6" t="s">
        <v>20</v>
      </c>
      <c r="H71">
        <v>62</v>
      </c>
    </row>
    <row r="72" spans="1:8" x14ac:dyDescent="0.35">
      <c r="A72" s="6" t="s">
        <v>14</v>
      </c>
      <c r="B72">
        <v>672</v>
      </c>
      <c r="G72" s="6" t="s">
        <v>20</v>
      </c>
      <c r="H72">
        <v>347</v>
      </c>
    </row>
    <row r="73" spans="1:8" x14ac:dyDescent="0.35">
      <c r="A73" s="6" t="s">
        <v>14</v>
      </c>
      <c r="B73">
        <v>532</v>
      </c>
      <c r="G73" s="6" t="s">
        <v>20</v>
      </c>
      <c r="H73">
        <v>2528</v>
      </c>
    </row>
    <row r="74" spans="1:8" x14ac:dyDescent="0.35">
      <c r="A74" s="6" t="s">
        <v>14</v>
      </c>
      <c r="B74">
        <v>55</v>
      </c>
      <c r="G74" s="6" t="s">
        <v>20</v>
      </c>
      <c r="H74">
        <v>19</v>
      </c>
    </row>
    <row r="75" spans="1:8" x14ac:dyDescent="0.35">
      <c r="A75" s="6" t="s">
        <v>14</v>
      </c>
      <c r="B75">
        <v>533</v>
      </c>
      <c r="G75" s="6" t="s">
        <v>20</v>
      </c>
      <c r="H75">
        <v>3657</v>
      </c>
    </row>
    <row r="76" spans="1:8" x14ac:dyDescent="0.35">
      <c r="A76" s="6" t="s">
        <v>14</v>
      </c>
      <c r="B76">
        <v>2443</v>
      </c>
      <c r="G76" s="6" t="s">
        <v>20</v>
      </c>
      <c r="H76">
        <v>1258</v>
      </c>
    </row>
    <row r="77" spans="1:8" x14ac:dyDescent="0.35">
      <c r="A77" s="6" t="s">
        <v>14</v>
      </c>
      <c r="B77">
        <v>89</v>
      </c>
      <c r="G77" s="6" t="s">
        <v>20</v>
      </c>
      <c r="H77">
        <v>131</v>
      </c>
    </row>
    <row r="78" spans="1:8" x14ac:dyDescent="0.35">
      <c r="A78" s="6" t="s">
        <v>14</v>
      </c>
      <c r="B78">
        <v>159</v>
      </c>
      <c r="G78" s="6" t="s">
        <v>20</v>
      </c>
      <c r="H78">
        <v>362</v>
      </c>
    </row>
    <row r="79" spans="1:8" x14ac:dyDescent="0.35">
      <c r="A79" s="6" t="s">
        <v>14</v>
      </c>
      <c r="B79">
        <v>940</v>
      </c>
      <c r="G79" s="6" t="s">
        <v>20</v>
      </c>
      <c r="H79">
        <v>239</v>
      </c>
    </row>
    <row r="80" spans="1:8" x14ac:dyDescent="0.35">
      <c r="A80" s="6" t="s">
        <v>14</v>
      </c>
      <c r="B80">
        <v>117</v>
      </c>
      <c r="G80" s="6" t="s">
        <v>20</v>
      </c>
      <c r="H80">
        <v>35</v>
      </c>
    </row>
    <row r="81" spans="1:8" x14ac:dyDescent="0.35">
      <c r="A81" s="6" t="s">
        <v>14</v>
      </c>
      <c r="B81">
        <v>58</v>
      </c>
      <c r="G81" s="6" t="s">
        <v>20</v>
      </c>
      <c r="H81">
        <v>528</v>
      </c>
    </row>
    <row r="82" spans="1:8" x14ac:dyDescent="0.35">
      <c r="A82" s="6" t="s">
        <v>14</v>
      </c>
      <c r="B82">
        <v>50</v>
      </c>
      <c r="G82" s="6" t="s">
        <v>20</v>
      </c>
      <c r="H82">
        <v>133</v>
      </c>
    </row>
    <row r="83" spans="1:8" x14ac:dyDescent="0.35">
      <c r="A83" s="6" t="s">
        <v>14</v>
      </c>
      <c r="B83">
        <v>115</v>
      </c>
      <c r="G83" s="6" t="s">
        <v>20</v>
      </c>
      <c r="H83">
        <v>846</v>
      </c>
    </row>
    <row r="84" spans="1:8" x14ac:dyDescent="0.35">
      <c r="A84" s="6" t="s">
        <v>14</v>
      </c>
      <c r="B84">
        <v>326</v>
      </c>
      <c r="G84" s="6" t="s">
        <v>20</v>
      </c>
      <c r="H84">
        <v>78</v>
      </c>
    </row>
    <row r="85" spans="1:8" x14ac:dyDescent="0.35">
      <c r="A85" s="6" t="s">
        <v>14</v>
      </c>
      <c r="B85">
        <v>186</v>
      </c>
      <c r="G85" s="6" t="s">
        <v>20</v>
      </c>
      <c r="H85">
        <v>10</v>
      </c>
    </row>
    <row r="86" spans="1:8" x14ac:dyDescent="0.35">
      <c r="A86" s="6" t="s">
        <v>14</v>
      </c>
      <c r="B86">
        <v>1071</v>
      </c>
      <c r="G86" s="6" t="s">
        <v>20</v>
      </c>
      <c r="H86">
        <v>1773</v>
      </c>
    </row>
    <row r="87" spans="1:8" x14ac:dyDescent="0.35">
      <c r="A87" s="6" t="s">
        <v>14</v>
      </c>
      <c r="B87">
        <v>117</v>
      </c>
      <c r="G87" s="6" t="s">
        <v>20</v>
      </c>
      <c r="H87">
        <v>32</v>
      </c>
    </row>
    <row r="88" spans="1:8" x14ac:dyDescent="0.35">
      <c r="A88" s="6" t="s">
        <v>14</v>
      </c>
      <c r="B88">
        <v>70</v>
      </c>
      <c r="G88" s="6" t="s">
        <v>20</v>
      </c>
      <c r="H88">
        <v>369</v>
      </c>
    </row>
    <row r="89" spans="1:8" x14ac:dyDescent="0.35">
      <c r="A89" s="6" t="s">
        <v>14</v>
      </c>
      <c r="B89">
        <v>135</v>
      </c>
      <c r="G89" s="6" t="s">
        <v>20</v>
      </c>
      <c r="H89">
        <v>191</v>
      </c>
    </row>
    <row r="90" spans="1:8" x14ac:dyDescent="0.35">
      <c r="A90" s="6" t="s">
        <v>14</v>
      </c>
      <c r="B90">
        <v>768</v>
      </c>
      <c r="G90" s="6" t="s">
        <v>20</v>
      </c>
      <c r="H90">
        <v>89</v>
      </c>
    </row>
    <row r="91" spans="1:8" x14ac:dyDescent="0.35">
      <c r="A91" s="6" t="s">
        <v>14</v>
      </c>
      <c r="B91">
        <v>51</v>
      </c>
      <c r="G91" s="6" t="s">
        <v>20</v>
      </c>
      <c r="H91">
        <v>1979</v>
      </c>
    </row>
    <row r="92" spans="1:8" x14ac:dyDescent="0.35">
      <c r="A92" s="6" t="s">
        <v>14</v>
      </c>
      <c r="B92">
        <v>199</v>
      </c>
      <c r="G92" s="6" t="s">
        <v>20</v>
      </c>
      <c r="H92">
        <v>63</v>
      </c>
    </row>
    <row r="93" spans="1:8" x14ac:dyDescent="0.35">
      <c r="A93" s="6" t="s">
        <v>14</v>
      </c>
      <c r="B93">
        <v>107</v>
      </c>
      <c r="G93" s="6" t="s">
        <v>20</v>
      </c>
      <c r="H93">
        <v>147</v>
      </c>
    </row>
    <row r="94" spans="1:8" x14ac:dyDescent="0.35">
      <c r="A94" s="6" t="s">
        <v>14</v>
      </c>
      <c r="B94">
        <v>195</v>
      </c>
      <c r="G94" s="6" t="s">
        <v>20</v>
      </c>
      <c r="H94">
        <v>6080</v>
      </c>
    </row>
    <row r="95" spans="1:8" x14ac:dyDescent="0.35">
      <c r="A95" s="6" t="s">
        <v>14</v>
      </c>
      <c r="B95">
        <v>1</v>
      </c>
      <c r="G95" s="6" t="s">
        <v>20</v>
      </c>
      <c r="H95">
        <v>80</v>
      </c>
    </row>
    <row r="96" spans="1:8" x14ac:dyDescent="0.35">
      <c r="A96" s="6" t="s">
        <v>14</v>
      </c>
      <c r="B96">
        <v>1467</v>
      </c>
      <c r="G96" s="6" t="s">
        <v>20</v>
      </c>
      <c r="H96">
        <v>9</v>
      </c>
    </row>
    <row r="97" spans="1:8" x14ac:dyDescent="0.35">
      <c r="A97" s="6" t="s">
        <v>14</v>
      </c>
      <c r="B97">
        <v>3376</v>
      </c>
      <c r="G97" s="6" t="s">
        <v>20</v>
      </c>
      <c r="H97">
        <v>1784</v>
      </c>
    </row>
    <row r="98" spans="1:8" x14ac:dyDescent="0.35">
      <c r="A98" s="6" t="s">
        <v>14</v>
      </c>
      <c r="B98">
        <v>5681</v>
      </c>
      <c r="G98" s="6" t="s">
        <v>20</v>
      </c>
      <c r="H98">
        <v>3640</v>
      </c>
    </row>
    <row r="99" spans="1:8" x14ac:dyDescent="0.35">
      <c r="A99" s="6" t="s">
        <v>14</v>
      </c>
      <c r="B99">
        <v>1059</v>
      </c>
      <c r="G99" s="6" t="s">
        <v>20</v>
      </c>
      <c r="H99">
        <v>126</v>
      </c>
    </row>
    <row r="100" spans="1:8" x14ac:dyDescent="0.35">
      <c r="A100" s="6" t="s">
        <v>14</v>
      </c>
      <c r="B100">
        <v>1194</v>
      </c>
      <c r="G100" s="6" t="s">
        <v>20</v>
      </c>
      <c r="H100">
        <v>2218</v>
      </c>
    </row>
    <row r="101" spans="1:8" x14ac:dyDescent="0.35">
      <c r="A101" s="6" t="s">
        <v>14</v>
      </c>
      <c r="B101">
        <v>379</v>
      </c>
      <c r="G101" s="6" t="s">
        <v>20</v>
      </c>
      <c r="H101">
        <v>243</v>
      </c>
    </row>
    <row r="102" spans="1:8" x14ac:dyDescent="0.35">
      <c r="A102" s="6" t="s">
        <v>14</v>
      </c>
      <c r="B102">
        <v>30</v>
      </c>
      <c r="G102" s="6" t="s">
        <v>20</v>
      </c>
      <c r="H102">
        <v>202</v>
      </c>
    </row>
    <row r="103" spans="1:8" x14ac:dyDescent="0.35">
      <c r="A103" s="6" t="s">
        <v>14</v>
      </c>
      <c r="B103">
        <v>41</v>
      </c>
      <c r="G103" s="6" t="s">
        <v>20</v>
      </c>
      <c r="H103">
        <v>140</v>
      </c>
    </row>
    <row r="104" spans="1:8" x14ac:dyDescent="0.35">
      <c r="A104" s="6" t="s">
        <v>14</v>
      </c>
      <c r="B104">
        <v>1821</v>
      </c>
      <c r="G104" s="6" t="s">
        <v>20</v>
      </c>
      <c r="H104">
        <v>1052</v>
      </c>
    </row>
    <row r="105" spans="1:8" x14ac:dyDescent="0.35">
      <c r="A105" s="6" t="s">
        <v>14</v>
      </c>
      <c r="B105">
        <v>164</v>
      </c>
      <c r="G105" s="6" t="s">
        <v>20</v>
      </c>
      <c r="H105">
        <v>1296</v>
      </c>
    </row>
    <row r="106" spans="1:8" x14ac:dyDescent="0.35">
      <c r="A106" s="6" t="s">
        <v>14</v>
      </c>
      <c r="B106">
        <v>75</v>
      </c>
      <c r="G106" s="6" t="s">
        <v>20</v>
      </c>
      <c r="H106">
        <v>77</v>
      </c>
    </row>
    <row r="107" spans="1:8" x14ac:dyDescent="0.35">
      <c r="A107" s="6" t="s">
        <v>14</v>
      </c>
      <c r="B107">
        <v>157</v>
      </c>
      <c r="G107" s="6" t="s">
        <v>20</v>
      </c>
      <c r="H107">
        <v>247</v>
      </c>
    </row>
    <row r="108" spans="1:8" x14ac:dyDescent="0.35">
      <c r="A108" s="6" t="s">
        <v>14</v>
      </c>
      <c r="B108">
        <v>246</v>
      </c>
      <c r="G108" s="6" t="s">
        <v>20</v>
      </c>
      <c r="H108">
        <v>395</v>
      </c>
    </row>
    <row r="109" spans="1:8" x14ac:dyDescent="0.35">
      <c r="A109" s="6" t="s">
        <v>14</v>
      </c>
      <c r="B109">
        <v>1396</v>
      </c>
      <c r="G109" s="6" t="s">
        <v>20</v>
      </c>
      <c r="H109">
        <v>49</v>
      </c>
    </row>
    <row r="110" spans="1:8" x14ac:dyDescent="0.35">
      <c r="A110" s="6" t="s">
        <v>14</v>
      </c>
      <c r="B110">
        <v>2506</v>
      </c>
      <c r="G110" s="6" t="s">
        <v>20</v>
      </c>
      <c r="H110">
        <v>180</v>
      </c>
    </row>
    <row r="111" spans="1:8" x14ac:dyDescent="0.35">
      <c r="A111" s="6" t="s">
        <v>14</v>
      </c>
      <c r="B111">
        <v>244</v>
      </c>
      <c r="G111" s="6" t="s">
        <v>20</v>
      </c>
      <c r="H111">
        <v>84</v>
      </c>
    </row>
    <row r="112" spans="1:8" x14ac:dyDescent="0.35">
      <c r="A112" s="6" t="s">
        <v>14</v>
      </c>
      <c r="B112">
        <v>146</v>
      </c>
      <c r="G112" s="6" t="s">
        <v>20</v>
      </c>
      <c r="H112">
        <v>2690</v>
      </c>
    </row>
    <row r="113" spans="1:8" x14ac:dyDescent="0.35">
      <c r="A113" s="6" t="s">
        <v>14</v>
      </c>
      <c r="B113">
        <v>955</v>
      </c>
      <c r="G113" s="6" t="s">
        <v>20</v>
      </c>
      <c r="H113">
        <v>88</v>
      </c>
    </row>
    <row r="114" spans="1:8" x14ac:dyDescent="0.35">
      <c r="A114" s="6" t="s">
        <v>14</v>
      </c>
      <c r="B114">
        <v>1267</v>
      </c>
      <c r="G114" s="6" t="s">
        <v>20</v>
      </c>
      <c r="H114">
        <v>156</v>
      </c>
    </row>
    <row r="115" spans="1:8" x14ac:dyDescent="0.35">
      <c r="A115" s="6" t="s">
        <v>14</v>
      </c>
      <c r="B115">
        <v>67</v>
      </c>
      <c r="G115" s="6" t="s">
        <v>20</v>
      </c>
      <c r="H115">
        <v>2985</v>
      </c>
    </row>
    <row r="116" spans="1:8" x14ac:dyDescent="0.35">
      <c r="A116" s="6" t="s">
        <v>14</v>
      </c>
      <c r="B116">
        <v>5</v>
      </c>
      <c r="G116" s="6" t="s">
        <v>20</v>
      </c>
      <c r="H116">
        <v>762</v>
      </c>
    </row>
    <row r="117" spans="1:8" x14ac:dyDescent="0.35">
      <c r="A117" s="6" t="s">
        <v>14</v>
      </c>
      <c r="B117">
        <v>26</v>
      </c>
      <c r="G117" s="6" t="s">
        <v>20</v>
      </c>
      <c r="H117">
        <v>1</v>
      </c>
    </row>
    <row r="118" spans="1:8" x14ac:dyDescent="0.35">
      <c r="A118" s="6" t="s">
        <v>14</v>
      </c>
      <c r="B118">
        <v>1561</v>
      </c>
      <c r="G118" s="6" t="s">
        <v>20</v>
      </c>
      <c r="H118">
        <v>2779</v>
      </c>
    </row>
    <row r="119" spans="1:8" x14ac:dyDescent="0.35">
      <c r="A119" s="6" t="s">
        <v>14</v>
      </c>
      <c r="B119">
        <v>48</v>
      </c>
      <c r="G119" s="6" t="s">
        <v>20</v>
      </c>
      <c r="H119">
        <v>92</v>
      </c>
    </row>
    <row r="120" spans="1:8" x14ac:dyDescent="0.35">
      <c r="A120" s="6" t="s">
        <v>14</v>
      </c>
      <c r="B120">
        <v>1130</v>
      </c>
      <c r="G120" s="6" t="s">
        <v>20</v>
      </c>
      <c r="H120">
        <v>1028</v>
      </c>
    </row>
    <row r="121" spans="1:8" x14ac:dyDescent="0.35">
      <c r="A121" s="6" t="s">
        <v>14</v>
      </c>
      <c r="B121">
        <v>782</v>
      </c>
      <c r="G121" s="6" t="s">
        <v>20</v>
      </c>
      <c r="H121">
        <v>554</v>
      </c>
    </row>
    <row r="122" spans="1:8" x14ac:dyDescent="0.35">
      <c r="A122" s="6" t="s">
        <v>14</v>
      </c>
      <c r="B122">
        <v>2739</v>
      </c>
      <c r="G122" s="6" t="s">
        <v>20</v>
      </c>
      <c r="H122">
        <v>135</v>
      </c>
    </row>
    <row r="123" spans="1:8" x14ac:dyDescent="0.35">
      <c r="A123" s="6" t="s">
        <v>14</v>
      </c>
      <c r="B123">
        <v>210</v>
      </c>
      <c r="G123" s="6" t="s">
        <v>20</v>
      </c>
      <c r="H123">
        <v>122</v>
      </c>
    </row>
    <row r="124" spans="1:8" x14ac:dyDescent="0.35">
      <c r="A124" s="6" t="s">
        <v>14</v>
      </c>
      <c r="B124">
        <v>3537</v>
      </c>
      <c r="G124" s="6" t="s">
        <v>20</v>
      </c>
      <c r="H124">
        <v>221</v>
      </c>
    </row>
    <row r="125" spans="1:8" x14ac:dyDescent="0.35">
      <c r="A125" s="6" t="s">
        <v>14</v>
      </c>
      <c r="B125">
        <v>2107</v>
      </c>
      <c r="G125" s="6" t="s">
        <v>20</v>
      </c>
      <c r="H125">
        <v>126</v>
      </c>
    </row>
    <row r="126" spans="1:8" x14ac:dyDescent="0.35">
      <c r="A126" s="6" t="s">
        <v>14</v>
      </c>
      <c r="B126">
        <v>136</v>
      </c>
      <c r="G126" s="6" t="s">
        <v>20</v>
      </c>
      <c r="H126">
        <v>1022</v>
      </c>
    </row>
    <row r="127" spans="1:8" x14ac:dyDescent="0.35">
      <c r="A127" s="6" t="s">
        <v>14</v>
      </c>
      <c r="B127">
        <v>3318</v>
      </c>
      <c r="G127" s="6" t="s">
        <v>20</v>
      </c>
      <c r="H127">
        <v>3177</v>
      </c>
    </row>
    <row r="128" spans="1:8" x14ac:dyDescent="0.35">
      <c r="A128" s="6" t="s">
        <v>14</v>
      </c>
      <c r="B128">
        <v>86</v>
      </c>
      <c r="G128" s="6" t="s">
        <v>20</v>
      </c>
      <c r="H128">
        <v>198</v>
      </c>
    </row>
    <row r="129" spans="1:8" x14ac:dyDescent="0.35">
      <c r="A129" s="6" t="s">
        <v>14</v>
      </c>
      <c r="B129">
        <v>340</v>
      </c>
      <c r="G129" s="6" t="s">
        <v>20</v>
      </c>
      <c r="H129">
        <v>26</v>
      </c>
    </row>
    <row r="130" spans="1:8" x14ac:dyDescent="0.35">
      <c r="A130" s="6" t="s">
        <v>14</v>
      </c>
      <c r="B130">
        <v>19</v>
      </c>
      <c r="G130" s="6" t="s">
        <v>20</v>
      </c>
      <c r="H130">
        <v>85</v>
      </c>
    </row>
    <row r="131" spans="1:8" x14ac:dyDescent="0.35">
      <c r="A131" s="6" t="s">
        <v>14</v>
      </c>
      <c r="B131">
        <v>886</v>
      </c>
      <c r="G131" s="6" t="s">
        <v>20</v>
      </c>
      <c r="H131">
        <v>1790</v>
      </c>
    </row>
    <row r="132" spans="1:8" x14ac:dyDescent="0.35">
      <c r="A132" s="6" t="s">
        <v>14</v>
      </c>
      <c r="B132">
        <v>1442</v>
      </c>
      <c r="G132" s="6" t="s">
        <v>20</v>
      </c>
      <c r="H132">
        <v>3596</v>
      </c>
    </row>
    <row r="133" spans="1:8" x14ac:dyDescent="0.35">
      <c r="A133" s="6" t="s">
        <v>14</v>
      </c>
      <c r="B133">
        <v>35</v>
      </c>
      <c r="G133" s="6" t="s">
        <v>20</v>
      </c>
      <c r="H133">
        <v>37</v>
      </c>
    </row>
    <row r="134" spans="1:8" x14ac:dyDescent="0.35">
      <c r="A134" s="6" t="s">
        <v>14</v>
      </c>
      <c r="B134">
        <v>441</v>
      </c>
      <c r="G134" s="6" t="s">
        <v>20</v>
      </c>
      <c r="H134">
        <v>244</v>
      </c>
    </row>
    <row r="135" spans="1:8" x14ac:dyDescent="0.35">
      <c r="A135" s="6" t="s">
        <v>14</v>
      </c>
      <c r="B135">
        <v>24</v>
      </c>
      <c r="G135" s="6" t="s">
        <v>20</v>
      </c>
      <c r="H135">
        <v>5180</v>
      </c>
    </row>
    <row r="136" spans="1:8" x14ac:dyDescent="0.35">
      <c r="A136" s="6" t="s">
        <v>14</v>
      </c>
      <c r="B136">
        <v>86</v>
      </c>
      <c r="G136" s="6" t="s">
        <v>20</v>
      </c>
      <c r="H136">
        <v>589</v>
      </c>
    </row>
    <row r="137" spans="1:8" x14ac:dyDescent="0.35">
      <c r="A137" s="6" t="s">
        <v>14</v>
      </c>
      <c r="B137">
        <v>243</v>
      </c>
      <c r="G137" s="6" t="s">
        <v>20</v>
      </c>
      <c r="H137">
        <v>2725</v>
      </c>
    </row>
    <row r="138" spans="1:8" x14ac:dyDescent="0.35">
      <c r="A138" s="6" t="s">
        <v>14</v>
      </c>
      <c r="B138">
        <v>65</v>
      </c>
      <c r="G138" s="6" t="s">
        <v>20</v>
      </c>
      <c r="H138">
        <v>35</v>
      </c>
    </row>
    <row r="139" spans="1:8" x14ac:dyDescent="0.35">
      <c r="A139" s="6" t="s">
        <v>14</v>
      </c>
      <c r="B139">
        <v>126</v>
      </c>
      <c r="G139" s="6" t="s">
        <v>20</v>
      </c>
      <c r="H139">
        <v>94</v>
      </c>
    </row>
    <row r="140" spans="1:8" x14ac:dyDescent="0.35">
      <c r="A140" s="6" t="s">
        <v>14</v>
      </c>
      <c r="B140">
        <v>524</v>
      </c>
      <c r="G140" s="6" t="s">
        <v>20</v>
      </c>
      <c r="H140">
        <v>300</v>
      </c>
    </row>
    <row r="141" spans="1:8" x14ac:dyDescent="0.35">
      <c r="A141" s="6" t="s">
        <v>14</v>
      </c>
      <c r="B141">
        <v>100</v>
      </c>
      <c r="G141" s="6" t="s">
        <v>20</v>
      </c>
      <c r="H141">
        <v>144</v>
      </c>
    </row>
    <row r="142" spans="1:8" x14ac:dyDescent="0.35">
      <c r="A142" s="6" t="s">
        <v>14</v>
      </c>
      <c r="B142">
        <v>1989</v>
      </c>
      <c r="G142" s="6" t="s">
        <v>20</v>
      </c>
      <c r="H142">
        <v>558</v>
      </c>
    </row>
    <row r="143" spans="1:8" x14ac:dyDescent="0.35">
      <c r="A143" s="6" t="s">
        <v>14</v>
      </c>
      <c r="B143">
        <v>168</v>
      </c>
      <c r="G143" s="6" t="s">
        <v>20</v>
      </c>
      <c r="H143">
        <v>64</v>
      </c>
    </row>
    <row r="144" spans="1:8" x14ac:dyDescent="0.35">
      <c r="A144" s="6" t="s">
        <v>14</v>
      </c>
      <c r="B144">
        <v>13</v>
      </c>
      <c r="G144" s="6" t="s">
        <v>20</v>
      </c>
      <c r="H144">
        <v>37</v>
      </c>
    </row>
    <row r="145" spans="1:8" x14ac:dyDescent="0.35">
      <c r="A145" s="6" t="s">
        <v>14</v>
      </c>
      <c r="B145">
        <v>1</v>
      </c>
      <c r="G145" s="6" t="s">
        <v>20</v>
      </c>
      <c r="H145">
        <v>245</v>
      </c>
    </row>
    <row r="146" spans="1:8" x14ac:dyDescent="0.35">
      <c r="A146" s="6" t="s">
        <v>14</v>
      </c>
      <c r="B146">
        <v>157</v>
      </c>
      <c r="G146" s="6" t="s">
        <v>20</v>
      </c>
      <c r="H146">
        <v>87</v>
      </c>
    </row>
    <row r="147" spans="1:8" x14ac:dyDescent="0.35">
      <c r="A147" s="6" t="s">
        <v>14</v>
      </c>
      <c r="B147">
        <v>82</v>
      </c>
      <c r="G147" s="6" t="s">
        <v>20</v>
      </c>
      <c r="H147">
        <v>3116</v>
      </c>
    </row>
    <row r="148" spans="1:8" x14ac:dyDescent="0.35">
      <c r="A148" s="6" t="s">
        <v>14</v>
      </c>
      <c r="B148">
        <v>4498</v>
      </c>
      <c r="G148" s="6" t="s">
        <v>20</v>
      </c>
      <c r="H148">
        <v>71</v>
      </c>
    </row>
    <row r="149" spans="1:8" x14ac:dyDescent="0.35">
      <c r="A149" s="6" t="s">
        <v>14</v>
      </c>
      <c r="B149">
        <v>40</v>
      </c>
      <c r="G149" s="6" t="s">
        <v>20</v>
      </c>
      <c r="H149">
        <v>42</v>
      </c>
    </row>
    <row r="150" spans="1:8" x14ac:dyDescent="0.35">
      <c r="A150" s="6" t="s">
        <v>14</v>
      </c>
      <c r="B150">
        <v>80</v>
      </c>
      <c r="G150" s="6" t="s">
        <v>20</v>
      </c>
      <c r="H150">
        <v>909</v>
      </c>
    </row>
    <row r="151" spans="1:8" x14ac:dyDescent="0.35">
      <c r="A151" s="6" t="s">
        <v>14</v>
      </c>
      <c r="B151">
        <v>57</v>
      </c>
      <c r="G151" s="6" t="s">
        <v>20</v>
      </c>
      <c r="H151">
        <v>1613</v>
      </c>
    </row>
    <row r="152" spans="1:8" x14ac:dyDescent="0.35">
      <c r="A152" s="6" t="s">
        <v>14</v>
      </c>
      <c r="B152">
        <v>43</v>
      </c>
      <c r="G152" s="6" t="s">
        <v>20</v>
      </c>
      <c r="H152">
        <v>136</v>
      </c>
    </row>
    <row r="153" spans="1:8" x14ac:dyDescent="0.35">
      <c r="A153" s="6" t="s">
        <v>14</v>
      </c>
      <c r="B153">
        <v>2053</v>
      </c>
      <c r="G153" s="6" t="s">
        <v>20</v>
      </c>
      <c r="H153">
        <v>130</v>
      </c>
    </row>
    <row r="154" spans="1:8" x14ac:dyDescent="0.35">
      <c r="A154" s="6" t="s">
        <v>14</v>
      </c>
      <c r="B154">
        <v>808</v>
      </c>
      <c r="G154" s="6" t="s">
        <v>20</v>
      </c>
      <c r="H154">
        <v>156</v>
      </c>
    </row>
    <row r="155" spans="1:8" x14ac:dyDescent="0.35">
      <c r="A155" s="6" t="s">
        <v>14</v>
      </c>
      <c r="B155">
        <v>226</v>
      </c>
      <c r="G155" s="6" t="s">
        <v>20</v>
      </c>
      <c r="H155">
        <v>1368</v>
      </c>
    </row>
    <row r="156" spans="1:8" x14ac:dyDescent="0.35">
      <c r="A156" s="6" t="s">
        <v>14</v>
      </c>
      <c r="B156">
        <v>1625</v>
      </c>
      <c r="G156" s="6" t="s">
        <v>20</v>
      </c>
      <c r="H156">
        <v>102</v>
      </c>
    </row>
    <row r="157" spans="1:8" x14ac:dyDescent="0.35">
      <c r="A157" s="6" t="s">
        <v>14</v>
      </c>
      <c r="B157">
        <v>168</v>
      </c>
      <c r="G157" s="6" t="s">
        <v>20</v>
      </c>
      <c r="H157">
        <v>86</v>
      </c>
    </row>
    <row r="158" spans="1:8" x14ac:dyDescent="0.35">
      <c r="A158" s="6" t="s">
        <v>14</v>
      </c>
      <c r="B158">
        <v>4289</v>
      </c>
      <c r="G158" s="6" t="s">
        <v>20</v>
      </c>
      <c r="H158">
        <v>102</v>
      </c>
    </row>
    <row r="159" spans="1:8" x14ac:dyDescent="0.35">
      <c r="A159" s="6" t="s">
        <v>14</v>
      </c>
      <c r="B159">
        <v>165</v>
      </c>
      <c r="G159" s="6" t="s">
        <v>20</v>
      </c>
      <c r="H159">
        <v>253</v>
      </c>
    </row>
    <row r="160" spans="1:8" x14ac:dyDescent="0.35">
      <c r="A160" s="6" t="s">
        <v>14</v>
      </c>
      <c r="B160">
        <v>143</v>
      </c>
      <c r="G160" s="6" t="s">
        <v>20</v>
      </c>
      <c r="H160">
        <v>4006</v>
      </c>
    </row>
    <row r="161" spans="1:8" x14ac:dyDescent="0.35">
      <c r="A161" s="6" t="s">
        <v>14</v>
      </c>
      <c r="B161">
        <v>1815</v>
      </c>
      <c r="G161" s="6" t="s">
        <v>20</v>
      </c>
      <c r="H161">
        <v>157</v>
      </c>
    </row>
    <row r="162" spans="1:8" x14ac:dyDescent="0.35">
      <c r="A162" s="6" t="s">
        <v>14</v>
      </c>
      <c r="B162">
        <v>934</v>
      </c>
      <c r="G162" s="6" t="s">
        <v>20</v>
      </c>
      <c r="H162">
        <v>1629</v>
      </c>
    </row>
    <row r="163" spans="1:8" x14ac:dyDescent="0.35">
      <c r="A163" s="6" t="s">
        <v>14</v>
      </c>
      <c r="B163">
        <v>397</v>
      </c>
      <c r="G163" s="6" t="s">
        <v>20</v>
      </c>
      <c r="H163">
        <v>183</v>
      </c>
    </row>
    <row r="164" spans="1:8" x14ac:dyDescent="0.35">
      <c r="A164" s="6" t="s">
        <v>14</v>
      </c>
      <c r="B164">
        <v>1539</v>
      </c>
      <c r="G164" s="6" t="s">
        <v>20</v>
      </c>
      <c r="H164">
        <v>2188</v>
      </c>
    </row>
    <row r="165" spans="1:8" x14ac:dyDescent="0.35">
      <c r="A165" s="6" t="s">
        <v>14</v>
      </c>
      <c r="B165">
        <v>17</v>
      </c>
      <c r="G165" s="6" t="s">
        <v>20</v>
      </c>
      <c r="H165">
        <v>2409</v>
      </c>
    </row>
    <row r="166" spans="1:8" x14ac:dyDescent="0.35">
      <c r="A166" s="6" t="s">
        <v>14</v>
      </c>
      <c r="B166">
        <v>2179</v>
      </c>
      <c r="G166" s="6" t="s">
        <v>20</v>
      </c>
      <c r="H166">
        <v>82</v>
      </c>
    </row>
    <row r="167" spans="1:8" x14ac:dyDescent="0.35">
      <c r="A167" s="6" t="s">
        <v>14</v>
      </c>
      <c r="B167">
        <v>138</v>
      </c>
      <c r="G167" s="6" t="s">
        <v>20</v>
      </c>
      <c r="H167">
        <v>1</v>
      </c>
    </row>
    <row r="168" spans="1:8" x14ac:dyDescent="0.35">
      <c r="A168" s="6" t="s">
        <v>14</v>
      </c>
      <c r="B168">
        <v>931</v>
      </c>
      <c r="G168" s="6" t="s">
        <v>20</v>
      </c>
      <c r="H168">
        <v>194</v>
      </c>
    </row>
    <row r="169" spans="1:8" x14ac:dyDescent="0.35">
      <c r="A169" s="6" t="s">
        <v>14</v>
      </c>
      <c r="B169">
        <v>3594</v>
      </c>
      <c r="G169" s="6" t="s">
        <v>20</v>
      </c>
      <c r="H169">
        <v>1140</v>
      </c>
    </row>
    <row r="170" spans="1:8" x14ac:dyDescent="0.35">
      <c r="A170" s="6" t="s">
        <v>14</v>
      </c>
      <c r="B170">
        <v>5880</v>
      </c>
      <c r="G170" s="6" t="s">
        <v>20</v>
      </c>
      <c r="H170">
        <v>102</v>
      </c>
    </row>
    <row r="171" spans="1:8" x14ac:dyDescent="0.35">
      <c r="A171" s="6" t="s">
        <v>14</v>
      </c>
      <c r="B171">
        <v>112</v>
      </c>
      <c r="G171" s="6" t="s">
        <v>20</v>
      </c>
      <c r="H171">
        <v>2857</v>
      </c>
    </row>
    <row r="172" spans="1:8" x14ac:dyDescent="0.35">
      <c r="A172" s="6" t="s">
        <v>14</v>
      </c>
      <c r="B172">
        <v>943</v>
      </c>
      <c r="G172" s="6" t="s">
        <v>20</v>
      </c>
      <c r="H172">
        <v>107</v>
      </c>
    </row>
    <row r="173" spans="1:8" x14ac:dyDescent="0.35">
      <c r="A173" s="6" t="s">
        <v>14</v>
      </c>
      <c r="B173">
        <v>2468</v>
      </c>
      <c r="G173" s="6" t="s">
        <v>20</v>
      </c>
      <c r="H173">
        <v>160</v>
      </c>
    </row>
    <row r="174" spans="1:8" x14ac:dyDescent="0.35">
      <c r="A174" s="6" t="s">
        <v>14</v>
      </c>
      <c r="B174">
        <v>2551</v>
      </c>
      <c r="G174" s="6" t="s">
        <v>20</v>
      </c>
      <c r="H174">
        <v>2230</v>
      </c>
    </row>
    <row r="175" spans="1:8" x14ac:dyDescent="0.35">
      <c r="A175" s="6" t="s">
        <v>14</v>
      </c>
      <c r="B175">
        <v>101</v>
      </c>
      <c r="G175" s="6" t="s">
        <v>20</v>
      </c>
      <c r="H175">
        <v>316</v>
      </c>
    </row>
    <row r="176" spans="1:8" x14ac:dyDescent="0.35">
      <c r="A176" s="6" t="s">
        <v>14</v>
      </c>
      <c r="B176">
        <v>67</v>
      </c>
      <c r="G176" s="6" t="s">
        <v>20</v>
      </c>
      <c r="H176">
        <v>117</v>
      </c>
    </row>
    <row r="177" spans="1:8" x14ac:dyDescent="0.35">
      <c r="A177" s="6" t="s">
        <v>14</v>
      </c>
      <c r="B177">
        <v>92</v>
      </c>
      <c r="G177" s="6" t="s">
        <v>20</v>
      </c>
      <c r="H177">
        <v>6406</v>
      </c>
    </row>
    <row r="178" spans="1:8" x14ac:dyDescent="0.35">
      <c r="A178" s="6" t="s">
        <v>14</v>
      </c>
      <c r="B178">
        <v>62</v>
      </c>
      <c r="G178" s="6" t="s">
        <v>20</v>
      </c>
      <c r="H178">
        <v>15</v>
      </c>
    </row>
    <row r="179" spans="1:8" x14ac:dyDescent="0.35">
      <c r="A179" s="6" t="s">
        <v>14</v>
      </c>
      <c r="B179">
        <v>149</v>
      </c>
      <c r="G179" s="6" t="s">
        <v>20</v>
      </c>
      <c r="H179">
        <v>192</v>
      </c>
    </row>
    <row r="180" spans="1:8" x14ac:dyDescent="0.35">
      <c r="A180" s="6" t="s">
        <v>14</v>
      </c>
      <c r="B180">
        <v>92</v>
      </c>
      <c r="G180" s="6" t="s">
        <v>20</v>
      </c>
      <c r="H180">
        <v>26</v>
      </c>
    </row>
    <row r="181" spans="1:8" x14ac:dyDescent="0.35">
      <c r="A181" s="6" t="s">
        <v>14</v>
      </c>
      <c r="B181">
        <v>57</v>
      </c>
      <c r="G181" s="6" t="s">
        <v>20</v>
      </c>
      <c r="H181">
        <v>723</v>
      </c>
    </row>
    <row r="182" spans="1:8" x14ac:dyDescent="0.35">
      <c r="A182" s="6" t="s">
        <v>14</v>
      </c>
      <c r="B182">
        <v>329</v>
      </c>
      <c r="G182" s="6" t="s">
        <v>20</v>
      </c>
      <c r="H182">
        <v>170</v>
      </c>
    </row>
    <row r="183" spans="1:8" x14ac:dyDescent="0.35">
      <c r="A183" s="6" t="s">
        <v>14</v>
      </c>
      <c r="B183">
        <v>97</v>
      </c>
      <c r="G183" s="6" t="s">
        <v>20</v>
      </c>
      <c r="H183">
        <v>238</v>
      </c>
    </row>
    <row r="184" spans="1:8" x14ac:dyDescent="0.35">
      <c r="A184" s="6" t="s">
        <v>14</v>
      </c>
      <c r="B184">
        <v>41</v>
      </c>
      <c r="G184" s="6" t="s">
        <v>20</v>
      </c>
      <c r="H184">
        <v>55</v>
      </c>
    </row>
    <row r="185" spans="1:8" x14ac:dyDescent="0.35">
      <c r="A185" s="6" t="s">
        <v>14</v>
      </c>
      <c r="B185">
        <v>1784</v>
      </c>
      <c r="G185" s="6" t="s">
        <v>20</v>
      </c>
      <c r="H185">
        <v>1198</v>
      </c>
    </row>
    <row r="186" spans="1:8" x14ac:dyDescent="0.35">
      <c r="A186" s="6" t="s">
        <v>14</v>
      </c>
      <c r="B186">
        <v>1684</v>
      </c>
      <c r="G186" s="6" t="s">
        <v>20</v>
      </c>
      <c r="H186">
        <v>648</v>
      </c>
    </row>
    <row r="187" spans="1:8" x14ac:dyDescent="0.35">
      <c r="A187" s="6" t="s">
        <v>14</v>
      </c>
      <c r="B187">
        <v>250</v>
      </c>
      <c r="G187" s="6" t="s">
        <v>20</v>
      </c>
      <c r="H187">
        <v>128</v>
      </c>
    </row>
    <row r="188" spans="1:8" x14ac:dyDescent="0.35">
      <c r="A188" s="6" t="s">
        <v>14</v>
      </c>
      <c r="B188">
        <v>238</v>
      </c>
      <c r="G188" s="6" t="s">
        <v>20</v>
      </c>
      <c r="H188">
        <v>2144</v>
      </c>
    </row>
    <row r="189" spans="1:8" x14ac:dyDescent="0.35">
      <c r="A189" s="6" t="s">
        <v>14</v>
      </c>
      <c r="B189">
        <v>53</v>
      </c>
      <c r="G189" s="6" t="s">
        <v>20</v>
      </c>
      <c r="H189">
        <v>64</v>
      </c>
    </row>
    <row r="190" spans="1:8" x14ac:dyDescent="0.35">
      <c r="A190" s="6" t="s">
        <v>14</v>
      </c>
      <c r="B190">
        <v>214</v>
      </c>
      <c r="G190" s="6" t="s">
        <v>20</v>
      </c>
      <c r="H190">
        <v>2693</v>
      </c>
    </row>
    <row r="191" spans="1:8" x14ac:dyDescent="0.35">
      <c r="A191" s="6" t="s">
        <v>14</v>
      </c>
      <c r="B191">
        <v>222</v>
      </c>
      <c r="G191" s="6" t="s">
        <v>20</v>
      </c>
      <c r="H191">
        <v>432</v>
      </c>
    </row>
    <row r="192" spans="1:8" x14ac:dyDescent="0.35">
      <c r="A192" s="6" t="s">
        <v>14</v>
      </c>
      <c r="B192">
        <v>1884</v>
      </c>
      <c r="G192" s="6" t="s">
        <v>20</v>
      </c>
      <c r="H192">
        <v>62</v>
      </c>
    </row>
    <row r="193" spans="1:8" x14ac:dyDescent="0.35">
      <c r="A193" s="6" t="s">
        <v>14</v>
      </c>
      <c r="B193">
        <v>218</v>
      </c>
      <c r="G193" s="6" t="s">
        <v>20</v>
      </c>
      <c r="H193">
        <v>189</v>
      </c>
    </row>
    <row r="194" spans="1:8" x14ac:dyDescent="0.35">
      <c r="A194" s="6" t="s">
        <v>14</v>
      </c>
      <c r="B194">
        <v>6465</v>
      </c>
      <c r="G194" s="6" t="s">
        <v>20</v>
      </c>
      <c r="H194">
        <v>154</v>
      </c>
    </row>
    <row r="195" spans="1:8" x14ac:dyDescent="0.35">
      <c r="A195" s="6" t="s">
        <v>14</v>
      </c>
      <c r="B195">
        <v>1</v>
      </c>
      <c r="G195" s="6" t="s">
        <v>20</v>
      </c>
      <c r="H195">
        <v>96</v>
      </c>
    </row>
    <row r="196" spans="1:8" x14ac:dyDescent="0.35">
      <c r="A196" s="6" t="s">
        <v>14</v>
      </c>
      <c r="B196">
        <v>101</v>
      </c>
      <c r="G196" s="6" t="s">
        <v>20</v>
      </c>
      <c r="H196">
        <v>750</v>
      </c>
    </row>
    <row r="197" spans="1:8" x14ac:dyDescent="0.35">
      <c r="A197" s="6" t="s">
        <v>14</v>
      </c>
      <c r="B197">
        <v>59</v>
      </c>
      <c r="G197" s="6" t="s">
        <v>20</v>
      </c>
      <c r="H197">
        <v>87</v>
      </c>
    </row>
    <row r="198" spans="1:8" x14ac:dyDescent="0.35">
      <c r="A198" s="6" t="s">
        <v>14</v>
      </c>
      <c r="B198">
        <v>1335</v>
      </c>
      <c r="G198" s="6" t="s">
        <v>20</v>
      </c>
      <c r="H198">
        <v>3063</v>
      </c>
    </row>
    <row r="199" spans="1:8" x14ac:dyDescent="0.35">
      <c r="A199" s="6" t="s">
        <v>14</v>
      </c>
      <c r="B199">
        <v>88</v>
      </c>
      <c r="G199" s="6" t="s">
        <v>20</v>
      </c>
      <c r="H199">
        <v>278</v>
      </c>
    </row>
    <row r="200" spans="1:8" x14ac:dyDescent="0.35">
      <c r="A200" s="6" t="s">
        <v>14</v>
      </c>
      <c r="B200">
        <v>1697</v>
      </c>
      <c r="G200" s="6" t="s">
        <v>20</v>
      </c>
      <c r="H200">
        <v>105</v>
      </c>
    </row>
    <row r="201" spans="1:8" x14ac:dyDescent="0.35">
      <c r="A201" s="6" t="s">
        <v>14</v>
      </c>
      <c r="B201">
        <v>15</v>
      </c>
      <c r="G201" s="6" t="s">
        <v>20</v>
      </c>
      <c r="H201">
        <v>1658</v>
      </c>
    </row>
    <row r="202" spans="1:8" x14ac:dyDescent="0.35">
      <c r="A202" s="6" t="s">
        <v>14</v>
      </c>
      <c r="B202">
        <v>92</v>
      </c>
      <c r="G202" s="6" t="s">
        <v>20</v>
      </c>
      <c r="H202">
        <v>2266</v>
      </c>
    </row>
    <row r="203" spans="1:8" x14ac:dyDescent="0.35">
      <c r="A203" s="6" t="s">
        <v>14</v>
      </c>
      <c r="B203">
        <v>186</v>
      </c>
      <c r="G203" s="6" t="s">
        <v>20</v>
      </c>
      <c r="H203">
        <v>2604</v>
      </c>
    </row>
    <row r="204" spans="1:8" x14ac:dyDescent="0.35">
      <c r="A204" s="6" t="s">
        <v>14</v>
      </c>
      <c r="B204">
        <v>138</v>
      </c>
      <c r="G204" s="6" t="s">
        <v>20</v>
      </c>
      <c r="H204">
        <v>65</v>
      </c>
    </row>
    <row r="205" spans="1:8" x14ac:dyDescent="0.35">
      <c r="A205" s="6" t="s">
        <v>14</v>
      </c>
      <c r="B205">
        <v>261</v>
      </c>
      <c r="G205" s="6" t="s">
        <v>20</v>
      </c>
      <c r="H205">
        <v>94</v>
      </c>
    </row>
    <row r="206" spans="1:8" x14ac:dyDescent="0.35">
      <c r="A206" s="6" t="s">
        <v>14</v>
      </c>
      <c r="B206">
        <v>454</v>
      </c>
      <c r="G206" s="6" t="s">
        <v>20</v>
      </c>
      <c r="H206">
        <v>45</v>
      </c>
    </row>
    <row r="207" spans="1:8" x14ac:dyDescent="0.35">
      <c r="A207" s="6" t="s">
        <v>14</v>
      </c>
      <c r="B207">
        <v>107</v>
      </c>
      <c r="G207" s="6" t="s">
        <v>20</v>
      </c>
      <c r="H207">
        <v>257</v>
      </c>
    </row>
    <row r="208" spans="1:8" x14ac:dyDescent="0.35">
      <c r="A208" s="6" t="s">
        <v>14</v>
      </c>
      <c r="B208">
        <v>199</v>
      </c>
      <c r="G208" s="6" t="s">
        <v>20</v>
      </c>
      <c r="H208">
        <v>194</v>
      </c>
    </row>
    <row r="209" spans="1:8" x14ac:dyDescent="0.35">
      <c r="A209" s="6" t="s">
        <v>14</v>
      </c>
      <c r="B209">
        <v>5512</v>
      </c>
      <c r="G209" s="6" t="s">
        <v>20</v>
      </c>
      <c r="H209">
        <v>129</v>
      </c>
    </row>
    <row r="210" spans="1:8" x14ac:dyDescent="0.35">
      <c r="A210" s="6" t="s">
        <v>14</v>
      </c>
      <c r="B210">
        <v>86</v>
      </c>
      <c r="G210" s="6" t="s">
        <v>20</v>
      </c>
      <c r="H210">
        <v>375</v>
      </c>
    </row>
    <row r="211" spans="1:8" x14ac:dyDescent="0.35">
      <c r="A211" s="6" t="s">
        <v>14</v>
      </c>
      <c r="B211">
        <v>3182</v>
      </c>
      <c r="G211" s="6" t="s">
        <v>20</v>
      </c>
      <c r="H211">
        <v>2928</v>
      </c>
    </row>
    <row r="212" spans="1:8" x14ac:dyDescent="0.35">
      <c r="A212" s="6" t="s">
        <v>14</v>
      </c>
      <c r="B212">
        <v>2768</v>
      </c>
      <c r="G212" s="6" t="s">
        <v>20</v>
      </c>
      <c r="H212">
        <v>4697</v>
      </c>
    </row>
    <row r="213" spans="1:8" x14ac:dyDescent="0.35">
      <c r="A213" s="6" t="s">
        <v>14</v>
      </c>
      <c r="B213">
        <v>48</v>
      </c>
      <c r="G213" s="6" t="s">
        <v>20</v>
      </c>
      <c r="H213">
        <v>2915</v>
      </c>
    </row>
    <row r="214" spans="1:8" x14ac:dyDescent="0.35">
      <c r="A214" s="6" t="s">
        <v>14</v>
      </c>
      <c r="B214">
        <v>87</v>
      </c>
      <c r="G214" s="6" t="s">
        <v>20</v>
      </c>
      <c r="H214">
        <v>18</v>
      </c>
    </row>
    <row r="215" spans="1:8" x14ac:dyDescent="0.35">
      <c r="A215" s="6" t="s">
        <v>14</v>
      </c>
      <c r="B215">
        <v>1890</v>
      </c>
      <c r="G215" s="6" t="s">
        <v>20</v>
      </c>
      <c r="H215">
        <v>723</v>
      </c>
    </row>
    <row r="216" spans="1:8" x14ac:dyDescent="0.35">
      <c r="A216" s="6" t="s">
        <v>14</v>
      </c>
      <c r="B216">
        <v>61</v>
      </c>
      <c r="G216" s="6" t="s">
        <v>20</v>
      </c>
      <c r="H216">
        <v>602</v>
      </c>
    </row>
    <row r="217" spans="1:8" x14ac:dyDescent="0.35">
      <c r="A217" s="6" t="s">
        <v>14</v>
      </c>
      <c r="B217">
        <v>1894</v>
      </c>
      <c r="G217" s="6" t="s">
        <v>20</v>
      </c>
      <c r="H217">
        <v>1</v>
      </c>
    </row>
    <row r="218" spans="1:8" x14ac:dyDescent="0.35">
      <c r="A218" s="6" t="s">
        <v>14</v>
      </c>
      <c r="B218">
        <v>282</v>
      </c>
      <c r="G218" s="6" t="s">
        <v>20</v>
      </c>
      <c r="H218">
        <v>3868</v>
      </c>
    </row>
    <row r="219" spans="1:8" x14ac:dyDescent="0.35">
      <c r="A219" s="6" t="s">
        <v>14</v>
      </c>
      <c r="B219">
        <v>15</v>
      </c>
      <c r="G219" s="6" t="s">
        <v>20</v>
      </c>
      <c r="H219">
        <v>409</v>
      </c>
    </row>
    <row r="220" spans="1:8" x14ac:dyDescent="0.35">
      <c r="A220" s="6" t="s">
        <v>14</v>
      </c>
      <c r="B220">
        <v>116</v>
      </c>
      <c r="G220" s="6" t="s">
        <v>20</v>
      </c>
      <c r="H220">
        <v>234</v>
      </c>
    </row>
    <row r="221" spans="1:8" x14ac:dyDescent="0.35">
      <c r="A221" s="6" t="s">
        <v>14</v>
      </c>
      <c r="B221">
        <v>133</v>
      </c>
      <c r="G221" s="6" t="s">
        <v>20</v>
      </c>
      <c r="H221">
        <v>3016</v>
      </c>
    </row>
    <row r="222" spans="1:8" x14ac:dyDescent="0.35">
      <c r="A222" s="6" t="s">
        <v>14</v>
      </c>
      <c r="B222">
        <v>83</v>
      </c>
      <c r="G222" s="6" t="s">
        <v>20</v>
      </c>
      <c r="H222">
        <v>264</v>
      </c>
    </row>
    <row r="223" spans="1:8" x14ac:dyDescent="0.35">
      <c r="A223" s="6" t="s">
        <v>14</v>
      </c>
      <c r="B223">
        <v>91</v>
      </c>
      <c r="G223" s="6" t="s">
        <v>20</v>
      </c>
      <c r="H223">
        <v>504</v>
      </c>
    </row>
    <row r="224" spans="1:8" x14ac:dyDescent="0.35">
      <c r="A224" s="6" t="s">
        <v>14</v>
      </c>
      <c r="B224">
        <v>546</v>
      </c>
      <c r="G224" s="6" t="s">
        <v>20</v>
      </c>
      <c r="H224">
        <v>14</v>
      </c>
    </row>
    <row r="225" spans="1:8" x14ac:dyDescent="0.35">
      <c r="A225" s="6" t="s">
        <v>14</v>
      </c>
      <c r="B225">
        <v>393</v>
      </c>
      <c r="G225" s="6" t="s">
        <v>20</v>
      </c>
      <c r="H225">
        <v>390</v>
      </c>
    </row>
    <row r="226" spans="1:8" x14ac:dyDescent="0.35">
      <c r="A226" s="6" t="s">
        <v>14</v>
      </c>
      <c r="B226">
        <v>2062</v>
      </c>
      <c r="G226" s="6" t="s">
        <v>20</v>
      </c>
      <c r="H226">
        <v>750</v>
      </c>
    </row>
    <row r="227" spans="1:8" x14ac:dyDescent="0.35">
      <c r="A227" s="6" t="s">
        <v>14</v>
      </c>
      <c r="B227">
        <v>133</v>
      </c>
      <c r="G227" s="6" t="s">
        <v>20</v>
      </c>
      <c r="H227">
        <v>77</v>
      </c>
    </row>
    <row r="228" spans="1:8" x14ac:dyDescent="0.35">
      <c r="A228" s="6" t="s">
        <v>14</v>
      </c>
      <c r="B228">
        <v>29</v>
      </c>
      <c r="G228" s="6" t="s">
        <v>20</v>
      </c>
      <c r="H228">
        <v>752</v>
      </c>
    </row>
    <row r="229" spans="1:8" x14ac:dyDescent="0.35">
      <c r="A229" s="6" t="s">
        <v>14</v>
      </c>
      <c r="B229">
        <v>132</v>
      </c>
      <c r="G229" s="6" t="s">
        <v>20</v>
      </c>
      <c r="H229">
        <v>131</v>
      </c>
    </row>
    <row r="230" spans="1:8" x14ac:dyDescent="0.35">
      <c r="A230" s="6" t="s">
        <v>14</v>
      </c>
      <c r="B230">
        <v>254</v>
      </c>
      <c r="G230" s="6" t="s">
        <v>20</v>
      </c>
      <c r="H230">
        <v>87</v>
      </c>
    </row>
    <row r="231" spans="1:8" x14ac:dyDescent="0.35">
      <c r="A231" s="6" t="s">
        <v>14</v>
      </c>
      <c r="B231">
        <v>184</v>
      </c>
      <c r="G231" s="6" t="s">
        <v>20</v>
      </c>
      <c r="H231">
        <v>1063</v>
      </c>
    </row>
    <row r="232" spans="1:8" x14ac:dyDescent="0.35">
      <c r="A232" s="6" t="s">
        <v>14</v>
      </c>
      <c r="B232">
        <v>176</v>
      </c>
      <c r="G232" s="6" t="s">
        <v>20</v>
      </c>
      <c r="H232">
        <v>272</v>
      </c>
    </row>
    <row r="233" spans="1:8" x14ac:dyDescent="0.35">
      <c r="A233" s="6" t="s">
        <v>14</v>
      </c>
      <c r="B233">
        <v>137</v>
      </c>
      <c r="G233" s="6" t="s">
        <v>20</v>
      </c>
      <c r="H233">
        <v>25</v>
      </c>
    </row>
    <row r="234" spans="1:8" x14ac:dyDescent="0.35">
      <c r="A234" s="6" t="s">
        <v>14</v>
      </c>
      <c r="B234">
        <v>337</v>
      </c>
      <c r="G234" s="6" t="s">
        <v>20</v>
      </c>
      <c r="H234">
        <v>419</v>
      </c>
    </row>
    <row r="235" spans="1:8" x14ac:dyDescent="0.35">
      <c r="A235" s="6" t="s">
        <v>14</v>
      </c>
      <c r="B235">
        <v>908</v>
      </c>
      <c r="G235" s="6" t="s">
        <v>20</v>
      </c>
      <c r="H235">
        <v>76</v>
      </c>
    </row>
    <row r="236" spans="1:8" x14ac:dyDescent="0.35">
      <c r="A236" s="6" t="s">
        <v>14</v>
      </c>
      <c r="B236">
        <v>107</v>
      </c>
      <c r="G236" s="6" t="s">
        <v>20</v>
      </c>
      <c r="H236">
        <v>1621</v>
      </c>
    </row>
    <row r="237" spans="1:8" x14ac:dyDescent="0.35">
      <c r="A237" s="6" t="s">
        <v>14</v>
      </c>
      <c r="B237">
        <v>10</v>
      </c>
      <c r="G237" s="6" t="s">
        <v>20</v>
      </c>
      <c r="H237">
        <v>1101</v>
      </c>
    </row>
    <row r="238" spans="1:8" x14ac:dyDescent="0.35">
      <c r="A238" s="6" t="s">
        <v>14</v>
      </c>
      <c r="B238">
        <v>32</v>
      </c>
      <c r="G238" s="6" t="s">
        <v>20</v>
      </c>
      <c r="H238">
        <v>1073</v>
      </c>
    </row>
    <row r="239" spans="1:8" x14ac:dyDescent="0.35">
      <c r="A239" s="6" t="s">
        <v>14</v>
      </c>
      <c r="B239">
        <v>183</v>
      </c>
      <c r="G239" s="6" t="s">
        <v>20</v>
      </c>
      <c r="H239">
        <v>4428</v>
      </c>
    </row>
    <row r="240" spans="1:8" x14ac:dyDescent="0.35">
      <c r="A240" s="6" t="s">
        <v>14</v>
      </c>
      <c r="B240">
        <v>1910</v>
      </c>
      <c r="G240" s="6" t="s">
        <v>20</v>
      </c>
      <c r="H240">
        <v>58</v>
      </c>
    </row>
    <row r="241" spans="1:8" x14ac:dyDescent="0.35">
      <c r="A241" s="6" t="s">
        <v>14</v>
      </c>
      <c r="B241">
        <v>38</v>
      </c>
      <c r="G241" s="6" t="s">
        <v>20</v>
      </c>
      <c r="H241">
        <v>1218</v>
      </c>
    </row>
    <row r="242" spans="1:8" x14ac:dyDescent="0.35">
      <c r="A242" s="6" t="s">
        <v>14</v>
      </c>
      <c r="B242">
        <v>104</v>
      </c>
      <c r="G242" s="6" t="s">
        <v>20</v>
      </c>
      <c r="H242">
        <v>331</v>
      </c>
    </row>
    <row r="243" spans="1:8" x14ac:dyDescent="0.35">
      <c r="A243" s="6" t="s">
        <v>14</v>
      </c>
      <c r="B243">
        <v>72</v>
      </c>
      <c r="G243" s="6" t="s">
        <v>20</v>
      </c>
      <c r="H243">
        <v>1170</v>
      </c>
    </row>
    <row r="244" spans="1:8" x14ac:dyDescent="0.35">
      <c r="A244" s="6" t="s">
        <v>14</v>
      </c>
      <c r="B244">
        <v>49</v>
      </c>
      <c r="G244" s="6" t="s">
        <v>20</v>
      </c>
      <c r="H244">
        <v>111</v>
      </c>
    </row>
    <row r="245" spans="1:8" x14ac:dyDescent="0.35">
      <c r="A245" s="6" t="s">
        <v>14</v>
      </c>
      <c r="B245">
        <v>1</v>
      </c>
      <c r="G245" s="6" t="s">
        <v>20</v>
      </c>
      <c r="H245">
        <v>215</v>
      </c>
    </row>
    <row r="246" spans="1:8" x14ac:dyDescent="0.35">
      <c r="A246" s="6" t="s">
        <v>14</v>
      </c>
      <c r="B246">
        <v>295</v>
      </c>
      <c r="G246" s="6" t="s">
        <v>20</v>
      </c>
      <c r="H246">
        <v>363</v>
      </c>
    </row>
    <row r="247" spans="1:8" x14ac:dyDescent="0.35">
      <c r="A247" s="6" t="s">
        <v>14</v>
      </c>
      <c r="B247">
        <v>245</v>
      </c>
      <c r="G247" s="6" t="s">
        <v>20</v>
      </c>
      <c r="H247">
        <v>2955</v>
      </c>
    </row>
    <row r="248" spans="1:8" x14ac:dyDescent="0.35">
      <c r="A248" s="6" t="s">
        <v>14</v>
      </c>
      <c r="B248">
        <v>32</v>
      </c>
      <c r="G248" s="6" t="s">
        <v>20</v>
      </c>
      <c r="H248">
        <v>1657</v>
      </c>
    </row>
    <row r="249" spans="1:8" x14ac:dyDescent="0.35">
      <c r="A249" s="6" t="s">
        <v>14</v>
      </c>
      <c r="B249">
        <v>142</v>
      </c>
      <c r="G249" s="6" t="s">
        <v>20</v>
      </c>
      <c r="H249">
        <v>103</v>
      </c>
    </row>
    <row r="250" spans="1:8" x14ac:dyDescent="0.35">
      <c r="A250" s="6" t="s">
        <v>14</v>
      </c>
      <c r="B250">
        <v>85</v>
      </c>
      <c r="G250" s="6" t="s">
        <v>20</v>
      </c>
      <c r="H250">
        <v>147</v>
      </c>
    </row>
    <row r="251" spans="1:8" x14ac:dyDescent="0.35">
      <c r="A251" s="6" t="s">
        <v>14</v>
      </c>
      <c r="B251">
        <v>7</v>
      </c>
      <c r="G251" s="6" t="s">
        <v>20</v>
      </c>
      <c r="H251">
        <v>110</v>
      </c>
    </row>
    <row r="252" spans="1:8" x14ac:dyDescent="0.35">
      <c r="A252" s="6" t="s">
        <v>14</v>
      </c>
      <c r="B252">
        <v>659</v>
      </c>
      <c r="G252" s="6" t="s">
        <v>20</v>
      </c>
      <c r="H252">
        <v>926</v>
      </c>
    </row>
    <row r="253" spans="1:8" x14ac:dyDescent="0.35">
      <c r="A253" s="6" t="s">
        <v>14</v>
      </c>
      <c r="B253">
        <v>803</v>
      </c>
      <c r="G253" s="6" t="s">
        <v>20</v>
      </c>
      <c r="H253">
        <v>134</v>
      </c>
    </row>
    <row r="254" spans="1:8" x14ac:dyDescent="0.35">
      <c r="A254" s="6" t="s">
        <v>14</v>
      </c>
      <c r="B254">
        <v>75</v>
      </c>
      <c r="G254" s="6" t="s">
        <v>20</v>
      </c>
      <c r="H254">
        <v>269</v>
      </c>
    </row>
    <row r="255" spans="1:8" x14ac:dyDescent="0.35">
      <c r="A255" s="6" t="s">
        <v>14</v>
      </c>
      <c r="B255">
        <v>16</v>
      </c>
      <c r="G255" s="6" t="s">
        <v>20</v>
      </c>
      <c r="H255">
        <v>175</v>
      </c>
    </row>
    <row r="256" spans="1:8" x14ac:dyDescent="0.35">
      <c r="A256" s="6" t="s">
        <v>14</v>
      </c>
      <c r="B256">
        <v>121</v>
      </c>
      <c r="G256" s="6" t="s">
        <v>20</v>
      </c>
      <c r="H256">
        <v>69</v>
      </c>
    </row>
    <row r="257" spans="1:8" x14ac:dyDescent="0.35">
      <c r="A257" s="6" t="s">
        <v>14</v>
      </c>
      <c r="B257">
        <v>3742</v>
      </c>
      <c r="G257" s="6" t="s">
        <v>20</v>
      </c>
      <c r="H257">
        <v>190</v>
      </c>
    </row>
    <row r="258" spans="1:8" x14ac:dyDescent="0.35">
      <c r="A258" s="6" t="s">
        <v>14</v>
      </c>
      <c r="B258">
        <v>223</v>
      </c>
      <c r="G258" s="6" t="s">
        <v>20</v>
      </c>
      <c r="H258">
        <v>237</v>
      </c>
    </row>
    <row r="259" spans="1:8" x14ac:dyDescent="0.35">
      <c r="A259" s="6" t="s">
        <v>14</v>
      </c>
      <c r="B259">
        <v>133</v>
      </c>
      <c r="G259" s="6" t="s">
        <v>20</v>
      </c>
      <c r="H259">
        <v>77</v>
      </c>
    </row>
    <row r="260" spans="1:8" x14ac:dyDescent="0.35">
      <c r="A260" s="6" t="s">
        <v>14</v>
      </c>
      <c r="B260">
        <v>31</v>
      </c>
      <c r="G260" s="6" t="s">
        <v>20</v>
      </c>
      <c r="H260">
        <v>1748</v>
      </c>
    </row>
    <row r="261" spans="1:8" x14ac:dyDescent="0.35">
      <c r="A261" s="6" t="s">
        <v>14</v>
      </c>
      <c r="B261">
        <v>108</v>
      </c>
      <c r="G261" s="6" t="s">
        <v>20</v>
      </c>
      <c r="H261">
        <v>79</v>
      </c>
    </row>
    <row r="262" spans="1:8" x14ac:dyDescent="0.35">
      <c r="A262" s="6" t="s">
        <v>14</v>
      </c>
      <c r="B262">
        <v>30</v>
      </c>
      <c r="G262" s="6" t="s">
        <v>20</v>
      </c>
      <c r="H262">
        <v>196</v>
      </c>
    </row>
    <row r="263" spans="1:8" x14ac:dyDescent="0.35">
      <c r="A263" s="6" t="s">
        <v>14</v>
      </c>
      <c r="B263">
        <v>17</v>
      </c>
      <c r="G263" s="6" t="s">
        <v>20</v>
      </c>
      <c r="H263">
        <v>889</v>
      </c>
    </row>
    <row r="264" spans="1:8" x14ac:dyDescent="0.35">
      <c r="A264" s="6" t="s">
        <v>14</v>
      </c>
      <c r="B264">
        <v>64</v>
      </c>
      <c r="G264" s="6" t="s">
        <v>20</v>
      </c>
      <c r="H264">
        <v>7295</v>
      </c>
    </row>
    <row r="265" spans="1:8" x14ac:dyDescent="0.35">
      <c r="A265" s="6" t="s">
        <v>14</v>
      </c>
      <c r="B265">
        <v>80</v>
      </c>
      <c r="G265" s="6" t="s">
        <v>20</v>
      </c>
      <c r="H265">
        <v>2893</v>
      </c>
    </row>
    <row r="266" spans="1:8" x14ac:dyDescent="0.35">
      <c r="A266" s="6" t="s">
        <v>14</v>
      </c>
      <c r="B266">
        <v>2468</v>
      </c>
      <c r="G266" s="6" t="s">
        <v>20</v>
      </c>
      <c r="H266">
        <v>56</v>
      </c>
    </row>
    <row r="267" spans="1:8" x14ac:dyDescent="0.35">
      <c r="A267" s="6" t="s">
        <v>14</v>
      </c>
      <c r="B267">
        <v>5168</v>
      </c>
      <c r="G267" s="6" t="s">
        <v>20</v>
      </c>
      <c r="H267">
        <v>1</v>
      </c>
    </row>
    <row r="268" spans="1:8" x14ac:dyDescent="0.35">
      <c r="A268" s="6" t="s">
        <v>14</v>
      </c>
      <c r="B268">
        <v>26</v>
      </c>
      <c r="G268" s="6" t="s">
        <v>20</v>
      </c>
      <c r="H268">
        <v>820</v>
      </c>
    </row>
    <row r="269" spans="1:8" x14ac:dyDescent="0.35">
      <c r="A269" s="6" t="s">
        <v>14</v>
      </c>
      <c r="B269">
        <v>307</v>
      </c>
      <c r="G269" s="6" t="s">
        <v>20</v>
      </c>
      <c r="H269">
        <v>83</v>
      </c>
    </row>
    <row r="270" spans="1:8" x14ac:dyDescent="0.35">
      <c r="A270" s="6" t="s">
        <v>14</v>
      </c>
      <c r="B270">
        <v>73</v>
      </c>
      <c r="G270" s="6" t="s">
        <v>20</v>
      </c>
      <c r="H270">
        <v>2038</v>
      </c>
    </row>
    <row r="271" spans="1:8" x14ac:dyDescent="0.35">
      <c r="A271" s="6" t="s">
        <v>14</v>
      </c>
      <c r="B271">
        <v>128</v>
      </c>
      <c r="G271" s="6" t="s">
        <v>20</v>
      </c>
      <c r="H271">
        <v>116</v>
      </c>
    </row>
    <row r="272" spans="1:8" x14ac:dyDescent="0.35">
      <c r="A272" s="6" t="s">
        <v>14</v>
      </c>
      <c r="B272">
        <v>33</v>
      </c>
      <c r="G272" s="6" t="s">
        <v>20</v>
      </c>
      <c r="H272">
        <v>2025</v>
      </c>
    </row>
    <row r="273" spans="1:8" x14ac:dyDescent="0.35">
      <c r="A273" s="6" t="s">
        <v>14</v>
      </c>
      <c r="B273">
        <v>2441</v>
      </c>
      <c r="G273" s="6" t="s">
        <v>20</v>
      </c>
      <c r="H273">
        <v>1345</v>
      </c>
    </row>
    <row r="274" spans="1:8" x14ac:dyDescent="0.35">
      <c r="A274" s="6" t="s">
        <v>14</v>
      </c>
      <c r="B274">
        <v>211</v>
      </c>
      <c r="G274" s="6" t="s">
        <v>20</v>
      </c>
      <c r="H274">
        <v>168</v>
      </c>
    </row>
    <row r="275" spans="1:8" x14ac:dyDescent="0.35">
      <c r="A275" s="6" t="s">
        <v>14</v>
      </c>
      <c r="B275">
        <v>1385</v>
      </c>
      <c r="G275" s="6" t="s">
        <v>20</v>
      </c>
      <c r="H275">
        <v>137</v>
      </c>
    </row>
    <row r="276" spans="1:8" x14ac:dyDescent="0.35">
      <c r="A276" s="6" t="s">
        <v>14</v>
      </c>
      <c r="B276">
        <v>190</v>
      </c>
      <c r="G276" s="6" t="s">
        <v>20</v>
      </c>
      <c r="H276">
        <v>186</v>
      </c>
    </row>
    <row r="277" spans="1:8" x14ac:dyDescent="0.35">
      <c r="A277" s="6" t="s">
        <v>14</v>
      </c>
      <c r="B277">
        <v>470</v>
      </c>
      <c r="G277" s="6" t="s">
        <v>20</v>
      </c>
      <c r="H277">
        <v>125</v>
      </c>
    </row>
    <row r="278" spans="1:8" x14ac:dyDescent="0.35">
      <c r="A278" s="6" t="s">
        <v>14</v>
      </c>
      <c r="B278">
        <v>253</v>
      </c>
      <c r="G278" s="6" t="s">
        <v>20</v>
      </c>
      <c r="H278">
        <v>14</v>
      </c>
    </row>
    <row r="279" spans="1:8" x14ac:dyDescent="0.35">
      <c r="A279" s="6" t="s">
        <v>14</v>
      </c>
      <c r="B279">
        <v>1113</v>
      </c>
      <c r="G279" s="6" t="s">
        <v>20</v>
      </c>
      <c r="H279">
        <v>202</v>
      </c>
    </row>
    <row r="280" spans="1:8" x14ac:dyDescent="0.35">
      <c r="A280" s="6" t="s">
        <v>14</v>
      </c>
      <c r="B280">
        <v>2283</v>
      </c>
      <c r="G280" s="6" t="s">
        <v>20</v>
      </c>
      <c r="H280">
        <v>103</v>
      </c>
    </row>
    <row r="281" spans="1:8" x14ac:dyDescent="0.35">
      <c r="A281" s="6" t="s">
        <v>14</v>
      </c>
      <c r="B281">
        <v>1072</v>
      </c>
      <c r="G281" s="6" t="s">
        <v>20</v>
      </c>
      <c r="H281">
        <v>1785</v>
      </c>
    </row>
    <row r="282" spans="1:8" x14ac:dyDescent="0.35">
      <c r="A282" s="6" t="s">
        <v>14</v>
      </c>
      <c r="B282">
        <v>1095</v>
      </c>
      <c r="G282" s="6" t="s">
        <v>20</v>
      </c>
      <c r="H282">
        <v>656</v>
      </c>
    </row>
    <row r="283" spans="1:8" x14ac:dyDescent="0.35">
      <c r="A283" s="6" t="s">
        <v>14</v>
      </c>
      <c r="B283">
        <v>1690</v>
      </c>
      <c r="G283" s="6" t="s">
        <v>20</v>
      </c>
      <c r="H283">
        <v>157</v>
      </c>
    </row>
    <row r="284" spans="1:8" x14ac:dyDescent="0.35">
      <c r="A284" s="6" t="s">
        <v>14</v>
      </c>
      <c r="B284">
        <v>1297</v>
      </c>
      <c r="G284" s="6" t="s">
        <v>20</v>
      </c>
      <c r="H284">
        <v>555</v>
      </c>
    </row>
    <row r="285" spans="1:8" x14ac:dyDescent="0.35">
      <c r="A285" s="6" t="s">
        <v>14</v>
      </c>
      <c r="B285">
        <v>393</v>
      </c>
      <c r="G285" s="6" t="s">
        <v>20</v>
      </c>
      <c r="H285">
        <v>297</v>
      </c>
    </row>
    <row r="286" spans="1:8" x14ac:dyDescent="0.35">
      <c r="A286" s="6" t="s">
        <v>14</v>
      </c>
      <c r="B286">
        <v>1257</v>
      </c>
      <c r="G286" s="6" t="s">
        <v>20</v>
      </c>
      <c r="H286">
        <v>123</v>
      </c>
    </row>
    <row r="287" spans="1:8" x14ac:dyDescent="0.35">
      <c r="A287" s="6" t="s">
        <v>14</v>
      </c>
      <c r="B287">
        <v>328</v>
      </c>
      <c r="G287" s="6" t="s">
        <v>20</v>
      </c>
      <c r="H287">
        <v>38</v>
      </c>
    </row>
    <row r="288" spans="1:8" x14ac:dyDescent="0.35">
      <c r="A288" s="6" t="s">
        <v>14</v>
      </c>
      <c r="B288">
        <v>147</v>
      </c>
      <c r="G288" s="6" t="s">
        <v>20</v>
      </c>
      <c r="H288">
        <v>60</v>
      </c>
    </row>
    <row r="289" spans="1:8" x14ac:dyDescent="0.35">
      <c r="A289" s="6" t="s">
        <v>14</v>
      </c>
      <c r="B289">
        <v>830</v>
      </c>
      <c r="G289" s="6" t="s">
        <v>20</v>
      </c>
      <c r="H289">
        <v>3036</v>
      </c>
    </row>
    <row r="290" spans="1:8" x14ac:dyDescent="0.35">
      <c r="A290" s="6" t="s">
        <v>14</v>
      </c>
      <c r="B290">
        <v>331</v>
      </c>
      <c r="G290" s="6" t="s">
        <v>20</v>
      </c>
      <c r="H290">
        <v>144</v>
      </c>
    </row>
    <row r="291" spans="1:8" x14ac:dyDescent="0.35">
      <c r="A291" s="6" t="s">
        <v>14</v>
      </c>
      <c r="B291">
        <v>25</v>
      </c>
      <c r="G291" s="6" t="s">
        <v>20</v>
      </c>
      <c r="H291">
        <v>121</v>
      </c>
    </row>
    <row r="292" spans="1:8" x14ac:dyDescent="0.35">
      <c r="A292" s="6" t="s">
        <v>14</v>
      </c>
      <c r="B292">
        <v>191</v>
      </c>
      <c r="G292" s="6" t="s">
        <v>20</v>
      </c>
      <c r="H292">
        <v>1596</v>
      </c>
    </row>
    <row r="293" spans="1:8" x14ac:dyDescent="0.35">
      <c r="A293" s="6" t="s">
        <v>14</v>
      </c>
      <c r="B293">
        <v>3483</v>
      </c>
      <c r="G293" s="6" t="s">
        <v>20</v>
      </c>
      <c r="H293">
        <v>524</v>
      </c>
    </row>
    <row r="294" spans="1:8" x14ac:dyDescent="0.35">
      <c r="A294" s="6" t="s">
        <v>14</v>
      </c>
      <c r="B294">
        <v>923</v>
      </c>
      <c r="G294" s="6" t="s">
        <v>20</v>
      </c>
      <c r="H294">
        <v>181</v>
      </c>
    </row>
    <row r="295" spans="1:8" x14ac:dyDescent="0.35">
      <c r="A295" s="6" t="s">
        <v>14</v>
      </c>
      <c r="B295">
        <v>1</v>
      </c>
      <c r="G295" s="6" t="s">
        <v>20</v>
      </c>
      <c r="H295">
        <v>10</v>
      </c>
    </row>
    <row r="296" spans="1:8" x14ac:dyDescent="0.35">
      <c r="A296" s="6" t="s">
        <v>14</v>
      </c>
      <c r="B296">
        <v>2013</v>
      </c>
      <c r="G296" s="6" t="s">
        <v>20</v>
      </c>
      <c r="H296">
        <v>122</v>
      </c>
    </row>
    <row r="297" spans="1:8" x14ac:dyDescent="0.35">
      <c r="A297" s="6" t="s">
        <v>14</v>
      </c>
      <c r="B297">
        <v>33</v>
      </c>
      <c r="G297" s="6" t="s">
        <v>20</v>
      </c>
      <c r="H297">
        <v>1071</v>
      </c>
    </row>
    <row r="298" spans="1:8" x14ac:dyDescent="0.35">
      <c r="A298" s="6" t="s">
        <v>14</v>
      </c>
      <c r="B298">
        <v>1703</v>
      </c>
      <c r="G298" s="6" t="s">
        <v>20</v>
      </c>
      <c r="H298">
        <v>219</v>
      </c>
    </row>
    <row r="299" spans="1:8" x14ac:dyDescent="0.35">
      <c r="A299" s="6" t="s">
        <v>14</v>
      </c>
      <c r="B299">
        <v>80</v>
      </c>
      <c r="G299" s="6" t="s">
        <v>20</v>
      </c>
      <c r="H299">
        <v>1121</v>
      </c>
    </row>
    <row r="300" spans="1:8" x14ac:dyDescent="0.35">
      <c r="A300" s="6" t="s">
        <v>14</v>
      </c>
      <c r="B300">
        <v>86</v>
      </c>
      <c r="G300" s="6" t="s">
        <v>20</v>
      </c>
      <c r="H300">
        <v>980</v>
      </c>
    </row>
    <row r="301" spans="1:8" x14ac:dyDescent="0.35">
      <c r="A301" s="6" t="s">
        <v>14</v>
      </c>
      <c r="B301">
        <v>40</v>
      </c>
      <c r="G301" s="6" t="s">
        <v>20</v>
      </c>
      <c r="H301">
        <v>536</v>
      </c>
    </row>
    <row r="302" spans="1:8" x14ac:dyDescent="0.35">
      <c r="A302" s="6" t="s">
        <v>14</v>
      </c>
      <c r="B302">
        <v>41</v>
      </c>
      <c r="G302" s="6" t="s">
        <v>20</v>
      </c>
      <c r="H302">
        <v>1991</v>
      </c>
    </row>
    <row r="303" spans="1:8" x14ac:dyDescent="0.35">
      <c r="A303" s="6" t="s">
        <v>14</v>
      </c>
      <c r="B303">
        <v>23</v>
      </c>
      <c r="G303" s="6" t="s">
        <v>20</v>
      </c>
      <c r="H303">
        <v>29</v>
      </c>
    </row>
    <row r="304" spans="1:8" x14ac:dyDescent="0.35">
      <c r="A304" s="6" t="s">
        <v>14</v>
      </c>
      <c r="B304">
        <v>187</v>
      </c>
      <c r="G304" s="6" t="s">
        <v>20</v>
      </c>
      <c r="H304">
        <v>180</v>
      </c>
    </row>
    <row r="305" spans="1:8" x14ac:dyDescent="0.35">
      <c r="A305" s="6" t="s">
        <v>14</v>
      </c>
      <c r="B305">
        <v>2875</v>
      </c>
      <c r="G305" s="6" t="s">
        <v>20</v>
      </c>
      <c r="H305">
        <v>15</v>
      </c>
    </row>
    <row r="306" spans="1:8" x14ac:dyDescent="0.35">
      <c r="A306" s="6" t="s">
        <v>14</v>
      </c>
      <c r="B306">
        <v>88</v>
      </c>
      <c r="G306" s="6" t="s">
        <v>20</v>
      </c>
      <c r="H306">
        <v>191</v>
      </c>
    </row>
    <row r="307" spans="1:8" x14ac:dyDescent="0.35">
      <c r="A307" s="6" t="s">
        <v>14</v>
      </c>
      <c r="B307">
        <v>191</v>
      </c>
      <c r="G307" s="6" t="s">
        <v>20</v>
      </c>
      <c r="H307">
        <v>16</v>
      </c>
    </row>
    <row r="308" spans="1:8" x14ac:dyDescent="0.35">
      <c r="A308" s="6" t="s">
        <v>14</v>
      </c>
      <c r="B308">
        <v>139</v>
      </c>
      <c r="G308" s="6" t="s">
        <v>20</v>
      </c>
      <c r="H308">
        <v>130</v>
      </c>
    </row>
    <row r="309" spans="1:8" x14ac:dyDescent="0.35">
      <c r="A309" s="6" t="s">
        <v>14</v>
      </c>
      <c r="B309">
        <v>186</v>
      </c>
      <c r="G309" s="6" t="s">
        <v>20</v>
      </c>
      <c r="H309">
        <v>122</v>
      </c>
    </row>
    <row r="310" spans="1:8" x14ac:dyDescent="0.35">
      <c r="A310" s="6" t="s">
        <v>14</v>
      </c>
      <c r="B310">
        <v>112</v>
      </c>
      <c r="G310" s="6" t="s">
        <v>20</v>
      </c>
      <c r="H310">
        <v>17</v>
      </c>
    </row>
    <row r="311" spans="1:8" x14ac:dyDescent="0.35">
      <c r="A311" s="6" t="s">
        <v>14</v>
      </c>
      <c r="B311">
        <v>101</v>
      </c>
      <c r="G311" s="6" t="s">
        <v>20</v>
      </c>
      <c r="H311">
        <v>140</v>
      </c>
    </row>
    <row r="312" spans="1:8" x14ac:dyDescent="0.35">
      <c r="A312" s="6" t="s">
        <v>14</v>
      </c>
      <c r="B312">
        <v>75</v>
      </c>
      <c r="G312" s="6" t="s">
        <v>20</v>
      </c>
      <c r="H312">
        <v>34</v>
      </c>
    </row>
    <row r="313" spans="1:8" x14ac:dyDescent="0.35">
      <c r="A313" s="6" t="s">
        <v>14</v>
      </c>
      <c r="B313">
        <v>206</v>
      </c>
      <c r="G313" s="6" t="s">
        <v>20</v>
      </c>
      <c r="H313">
        <v>3388</v>
      </c>
    </row>
    <row r="314" spans="1:8" x14ac:dyDescent="0.35">
      <c r="A314" s="6" t="s">
        <v>14</v>
      </c>
      <c r="B314">
        <v>154</v>
      </c>
      <c r="G314" s="6" t="s">
        <v>20</v>
      </c>
      <c r="H314">
        <v>280</v>
      </c>
    </row>
    <row r="315" spans="1:8" x14ac:dyDescent="0.35">
      <c r="A315" s="6" t="s">
        <v>14</v>
      </c>
      <c r="B315">
        <v>5966</v>
      </c>
      <c r="G315" s="6" t="s">
        <v>20</v>
      </c>
      <c r="H315">
        <v>614</v>
      </c>
    </row>
    <row r="316" spans="1:8" x14ac:dyDescent="0.35">
      <c r="A316" s="6" t="s">
        <v>14</v>
      </c>
      <c r="B316">
        <v>2176</v>
      </c>
      <c r="G316" s="6" t="s">
        <v>20</v>
      </c>
      <c r="H316">
        <v>366</v>
      </c>
    </row>
    <row r="317" spans="1:8" x14ac:dyDescent="0.35">
      <c r="A317" s="6" t="s">
        <v>14</v>
      </c>
      <c r="B317">
        <v>169</v>
      </c>
      <c r="G317" s="6" t="s">
        <v>20</v>
      </c>
      <c r="H317">
        <v>1</v>
      </c>
    </row>
    <row r="318" spans="1:8" x14ac:dyDescent="0.35">
      <c r="A318" s="6" t="s">
        <v>14</v>
      </c>
      <c r="B318">
        <v>2106</v>
      </c>
      <c r="G318" s="6" t="s">
        <v>20</v>
      </c>
      <c r="H318">
        <v>270</v>
      </c>
    </row>
    <row r="319" spans="1:8" x14ac:dyDescent="0.35">
      <c r="A319" s="6" t="s">
        <v>14</v>
      </c>
      <c r="B319">
        <v>441</v>
      </c>
      <c r="G319" s="6" t="s">
        <v>20</v>
      </c>
      <c r="H319">
        <v>114</v>
      </c>
    </row>
    <row r="320" spans="1:8" x14ac:dyDescent="0.35">
      <c r="A320" s="6" t="s">
        <v>14</v>
      </c>
      <c r="B320">
        <v>25</v>
      </c>
      <c r="G320" s="6" t="s">
        <v>20</v>
      </c>
      <c r="H320">
        <v>137</v>
      </c>
    </row>
    <row r="321" spans="1:8" x14ac:dyDescent="0.35">
      <c r="A321" s="6" t="s">
        <v>14</v>
      </c>
      <c r="B321">
        <v>131</v>
      </c>
      <c r="G321" s="6" t="s">
        <v>20</v>
      </c>
      <c r="H321">
        <v>3205</v>
      </c>
    </row>
    <row r="322" spans="1:8" x14ac:dyDescent="0.35">
      <c r="A322" s="6" t="s">
        <v>14</v>
      </c>
      <c r="B322">
        <v>127</v>
      </c>
      <c r="G322" s="6" t="s">
        <v>20</v>
      </c>
      <c r="H322">
        <v>288</v>
      </c>
    </row>
    <row r="323" spans="1:8" x14ac:dyDescent="0.35">
      <c r="A323" s="6" t="s">
        <v>14</v>
      </c>
      <c r="B323">
        <v>355</v>
      </c>
      <c r="G323" s="6" t="s">
        <v>20</v>
      </c>
      <c r="H323">
        <v>148</v>
      </c>
    </row>
    <row r="324" spans="1:8" x14ac:dyDescent="0.35">
      <c r="A324" s="6" t="s">
        <v>14</v>
      </c>
      <c r="B324">
        <v>44</v>
      </c>
      <c r="G324" s="6" t="s">
        <v>20</v>
      </c>
      <c r="H324">
        <v>114</v>
      </c>
    </row>
    <row r="325" spans="1:8" x14ac:dyDescent="0.35">
      <c r="A325" s="6" t="s">
        <v>14</v>
      </c>
      <c r="B325">
        <v>84</v>
      </c>
      <c r="G325" s="6" t="s">
        <v>20</v>
      </c>
      <c r="H325">
        <v>1518</v>
      </c>
    </row>
    <row r="326" spans="1:8" x14ac:dyDescent="0.35">
      <c r="A326" s="6" t="s">
        <v>14</v>
      </c>
      <c r="B326">
        <v>155</v>
      </c>
      <c r="G326" s="6" t="s">
        <v>20</v>
      </c>
      <c r="H326">
        <v>1274</v>
      </c>
    </row>
    <row r="327" spans="1:8" x14ac:dyDescent="0.35">
      <c r="A327" s="6" t="s">
        <v>14</v>
      </c>
      <c r="B327">
        <v>67</v>
      </c>
      <c r="G327" s="6" t="s">
        <v>20</v>
      </c>
      <c r="H327">
        <v>210</v>
      </c>
    </row>
    <row r="328" spans="1:8" x14ac:dyDescent="0.35">
      <c r="A328" s="6" t="s">
        <v>14</v>
      </c>
      <c r="B328">
        <v>189</v>
      </c>
      <c r="G328" s="6" t="s">
        <v>20</v>
      </c>
      <c r="H328">
        <v>166</v>
      </c>
    </row>
    <row r="329" spans="1:8" x14ac:dyDescent="0.35">
      <c r="A329" s="6" t="s">
        <v>14</v>
      </c>
      <c r="B329">
        <v>4799</v>
      </c>
      <c r="G329" s="6" t="s">
        <v>20</v>
      </c>
      <c r="H329">
        <v>100</v>
      </c>
    </row>
    <row r="330" spans="1:8" x14ac:dyDescent="0.35">
      <c r="A330" s="6" t="s">
        <v>14</v>
      </c>
      <c r="B330">
        <v>1137</v>
      </c>
      <c r="G330" s="6" t="s">
        <v>20</v>
      </c>
      <c r="H330">
        <v>235</v>
      </c>
    </row>
    <row r="331" spans="1:8" x14ac:dyDescent="0.35">
      <c r="A331" s="6" t="s">
        <v>14</v>
      </c>
      <c r="B331">
        <v>1068</v>
      </c>
      <c r="G331" s="6" t="s">
        <v>20</v>
      </c>
      <c r="H331">
        <v>148</v>
      </c>
    </row>
    <row r="332" spans="1:8" x14ac:dyDescent="0.35">
      <c r="A332" s="6" t="s">
        <v>14</v>
      </c>
      <c r="B332">
        <v>424</v>
      </c>
      <c r="G332" s="6" t="s">
        <v>20</v>
      </c>
      <c r="H332">
        <v>198</v>
      </c>
    </row>
    <row r="333" spans="1:8" x14ac:dyDescent="0.35">
      <c r="A333" s="6" t="s">
        <v>14</v>
      </c>
      <c r="B333">
        <v>145</v>
      </c>
      <c r="G333" s="6" t="s">
        <v>20</v>
      </c>
      <c r="H333">
        <v>248</v>
      </c>
    </row>
    <row r="334" spans="1:8" x14ac:dyDescent="0.35">
      <c r="A334" s="6" t="s">
        <v>14</v>
      </c>
      <c r="B334">
        <v>1152</v>
      </c>
      <c r="G334" s="6" t="s">
        <v>20</v>
      </c>
      <c r="H334">
        <v>513</v>
      </c>
    </row>
    <row r="335" spans="1:8" x14ac:dyDescent="0.35">
      <c r="A335" s="6" t="s">
        <v>14</v>
      </c>
      <c r="B335">
        <v>50</v>
      </c>
      <c r="G335" s="6" t="s">
        <v>20</v>
      </c>
      <c r="H335">
        <v>150</v>
      </c>
    </row>
    <row r="336" spans="1:8" x14ac:dyDescent="0.35">
      <c r="A336" s="6" t="s">
        <v>14</v>
      </c>
      <c r="B336">
        <v>151</v>
      </c>
      <c r="G336" s="6" t="s">
        <v>20</v>
      </c>
      <c r="H336">
        <v>3410</v>
      </c>
    </row>
    <row r="337" spans="1:8" x14ac:dyDescent="0.35">
      <c r="A337" s="6" t="s">
        <v>14</v>
      </c>
      <c r="B337">
        <v>1608</v>
      </c>
      <c r="G337" s="6" t="s">
        <v>20</v>
      </c>
      <c r="H337">
        <v>216</v>
      </c>
    </row>
    <row r="338" spans="1:8" x14ac:dyDescent="0.35">
      <c r="A338" s="6" t="s">
        <v>14</v>
      </c>
      <c r="B338">
        <v>3059</v>
      </c>
      <c r="G338" s="6" t="s">
        <v>20</v>
      </c>
      <c r="H338">
        <v>26</v>
      </c>
    </row>
    <row r="339" spans="1:8" x14ac:dyDescent="0.35">
      <c r="A339" s="6" t="s">
        <v>14</v>
      </c>
      <c r="B339">
        <v>34</v>
      </c>
      <c r="G339" s="6" t="s">
        <v>20</v>
      </c>
      <c r="H339">
        <v>5139</v>
      </c>
    </row>
    <row r="340" spans="1:8" x14ac:dyDescent="0.35">
      <c r="A340" s="6" t="s">
        <v>14</v>
      </c>
      <c r="B340">
        <v>220</v>
      </c>
      <c r="G340" s="6" t="s">
        <v>20</v>
      </c>
      <c r="H340">
        <v>2353</v>
      </c>
    </row>
    <row r="341" spans="1:8" x14ac:dyDescent="0.35">
      <c r="A341" s="6" t="s">
        <v>14</v>
      </c>
      <c r="B341">
        <v>1604</v>
      </c>
      <c r="G341" s="6" t="s">
        <v>20</v>
      </c>
      <c r="H341">
        <v>78</v>
      </c>
    </row>
    <row r="342" spans="1:8" x14ac:dyDescent="0.35">
      <c r="A342" s="6" t="s">
        <v>14</v>
      </c>
      <c r="B342">
        <v>454</v>
      </c>
      <c r="G342" s="6" t="s">
        <v>20</v>
      </c>
      <c r="H342">
        <v>10</v>
      </c>
    </row>
    <row r="343" spans="1:8" x14ac:dyDescent="0.35">
      <c r="A343" s="6" t="s">
        <v>14</v>
      </c>
      <c r="B343">
        <v>123</v>
      </c>
      <c r="G343" s="6" t="s">
        <v>20</v>
      </c>
      <c r="H343">
        <v>2201</v>
      </c>
    </row>
    <row r="344" spans="1:8" x14ac:dyDescent="0.35">
      <c r="A344" s="6" t="s">
        <v>14</v>
      </c>
      <c r="B344">
        <v>941</v>
      </c>
      <c r="G344" s="6" t="s">
        <v>20</v>
      </c>
      <c r="H344">
        <v>676</v>
      </c>
    </row>
    <row r="345" spans="1:8" x14ac:dyDescent="0.35">
      <c r="A345" s="6" t="s">
        <v>14</v>
      </c>
      <c r="B345">
        <v>1</v>
      </c>
      <c r="G345" s="6" t="s">
        <v>20</v>
      </c>
      <c r="H345">
        <v>174</v>
      </c>
    </row>
    <row r="346" spans="1:8" x14ac:dyDescent="0.35">
      <c r="A346" s="6" t="s">
        <v>14</v>
      </c>
      <c r="B346">
        <v>299</v>
      </c>
      <c r="G346" s="6" t="s">
        <v>20</v>
      </c>
      <c r="H346">
        <v>831</v>
      </c>
    </row>
    <row r="347" spans="1:8" x14ac:dyDescent="0.35">
      <c r="A347" s="6" t="s">
        <v>14</v>
      </c>
      <c r="B347">
        <v>40</v>
      </c>
      <c r="G347" s="6" t="s">
        <v>20</v>
      </c>
      <c r="H347">
        <v>164</v>
      </c>
    </row>
    <row r="348" spans="1:8" x14ac:dyDescent="0.35">
      <c r="A348" s="6" t="s">
        <v>14</v>
      </c>
      <c r="B348">
        <v>3015</v>
      </c>
      <c r="G348" s="6" t="s">
        <v>20</v>
      </c>
      <c r="H348">
        <v>56</v>
      </c>
    </row>
    <row r="349" spans="1:8" x14ac:dyDescent="0.35">
      <c r="A349" s="6" t="s">
        <v>14</v>
      </c>
      <c r="B349">
        <v>2237</v>
      </c>
      <c r="G349" s="6" t="s">
        <v>20</v>
      </c>
      <c r="H349">
        <v>161</v>
      </c>
    </row>
    <row r="350" spans="1:8" x14ac:dyDescent="0.35">
      <c r="A350" s="6" t="s">
        <v>14</v>
      </c>
      <c r="B350">
        <v>435</v>
      </c>
      <c r="G350" s="6" t="s">
        <v>20</v>
      </c>
      <c r="H350">
        <v>138</v>
      </c>
    </row>
    <row r="351" spans="1:8" x14ac:dyDescent="0.35">
      <c r="A351" s="6" t="s">
        <v>14</v>
      </c>
      <c r="B351">
        <v>645</v>
      </c>
      <c r="G351" s="6" t="s">
        <v>20</v>
      </c>
      <c r="H351">
        <v>3308</v>
      </c>
    </row>
    <row r="352" spans="1:8" x14ac:dyDescent="0.35">
      <c r="A352" s="6" t="s">
        <v>14</v>
      </c>
      <c r="B352">
        <v>484</v>
      </c>
      <c r="G352" s="6" t="s">
        <v>20</v>
      </c>
      <c r="H352">
        <v>127</v>
      </c>
    </row>
    <row r="353" spans="1:8" x14ac:dyDescent="0.35">
      <c r="A353" s="6" t="s">
        <v>14</v>
      </c>
      <c r="B353">
        <v>154</v>
      </c>
      <c r="G353" s="6" t="s">
        <v>20</v>
      </c>
      <c r="H353">
        <v>207</v>
      </c>
    </row>
    <row r="354" spans="1:8" x14ac:dyDescent="0.35">
      <c r="A354" s="6" t="s">
        <v>14</v>
      </c>
      <c r="B354">
        <v>714</v>
      </c>
      <c r="G354" s="6" t="s">
        <v>20</v>
      </c>
      <c r="H354">
        <v>859</v>
      </c>
    </row>
    <row r="355" spans="1:8" x14ac:dyDescent="0.35">
      <c r="A355" s="6" t="s">
        <v>14</v>
      </c>
      <c r="B355">
        <v>1111</v>
      </c>
      <c r="G355" s="6" t="s">
        <v>20</v>
      </c>
      <c r="H355">
        <v>31</v>
      </c>
    </row>
    <row r="356" spans="1:8" x14ac:dyDescent="0.35">
      <c r="A356" s="6" t="s">
        <v>14</v>
      </c>
      <c r="B356">
        <v>82</v>
      </c>
      <c r="G356" s="6" t="s">
        <v>20</v>
      </c>
      <c r="H356">
        <v>45</v>
      </c>
    </row>
    <row r="357" spans="1:8" x14ac:dyDescent="0.35">
      <c r="A357" s="6" t="s">
        <v>14</v>
      </c>
      <c r="B357">
        <v>134</v>
      </c>
      <c r="G357" s="6" t="s">
        <v>20</v>
      </c>
      <c r="H357">
        <v>1113</v>
      </c>
    </row>
    <row r="358" spans="1:8" x14ac:dyDescent="0.35">
      <c r="A358" s="6" t="s">
        <v>14</v>
      </c>
      <c r="B358">
        <v>1089</v>
      </c>
      <c r="G358" s="6" t="s">
        <v>20</v>
      </c>
      <c r="H358">
        <v>6</v>
      </c>
    </row>
    <row r="359" spans="1:8" x14ac:dyDescent="0.35">
      <c r="A359" s="6" t="s">
        <v>14</v>
      </c>
      <c r="B359">
        <v>5497</v>
      </c>
      <c r="G359" s="6" t="s">
        <v>20</v>
      </c>
      <c r="H359">
        <v>7</v>
      </c>
    </row>
    <row r="360" spans="1:8" x14ac:dyDescent="0.35">
      <c r="A360" s="6" t="s">
        <v>14</v>
      </c>
      <c r="B360">
        <v>418</v>
      </c>
      <c r="G360" s="6" t="s">
        <v>20</v>
      </c>
      <c r="H360">
        <v>181</v>
      </c>
    </row>
    <row r="361" spans="1:8" x14ac:dyDescent="0.35">
      <c r="A361" s="6" t="s">
        <v>14</v>
      </c>
      <c r="B361">
        <v>1439</v>
      </c>
      <c r="G361" s="6" t="s">
        <v>20</v>
      </c>
      <c r="H361">
        <v>110</v>
      </c>
    </row>
    <row r="362" spans="1:8" x14ac:dyDescent="0.35">
      <c r="A362" s="6" t="s">
        <v>14</v>
      </c>
      <c r="B362">
        <v>15</v>
      </c>
      <c r="G362" s="6" t="s">
        <v>20</v>
      </c>
      <c r="H362">
        <v>31</v>
      </c>
    </row>
    <row r="363" spans="1:8" x14ac:dyDescent="0.35">
      <c r="A363" s="6" t="s">
        <v>14</v>
      </c>
      <c r="B363">
        <v>1999</v>
      </c>
      <c r="G363" s="6" t="s">
        <v>20</v>
      </c>
      <c r="H363">
        <v>78</v>
      </c>
    </row>
    <row r="364" spans="1:8" x14ac:dyDescent="0.35">
      <c r="A364" s="6" t="s">
        <v>14</v>
      </c>
      <c r="B364">
        <v>5203</v>
      </c>
      <c r="G364" s="6" t="s">
        <v>20</v>
      </c>
      <c r="H364">
        <v>185</v>
      </c>
    </row>
    <row r="365" spans="1:8" x14ac:dyDescent="0.35">
      <c r="A365" s="6" t="s">
        <v>14</v>
      </c>
      <c r="B365">
        <v>94</v>
      </c>
      <c r="G365" s="6" t="s">
        <v>20</v>
      </c>
      <c r="H365">
        <v>121</v>
      </c>
    </row>
    <row r="366" spans="1:8" x14ac:dyDescent="0.35">
      <c r="G366" s="6" t="s">
        <v>20</v>
      </c>
      <c r="H366">
        <v>1225</v>
      </c>
    </row>
    <row r="367" spans="1:8" x14ac:dyDescent="0.35">
      <c r="G367" s="6" t="s">
        <v>20</v>
      </c>
      <c r="H367">
        <v>1</v>
      </c>
    </row>
    <row r="368" spans="1:8" x14ac:dyDescent="0.35">
      <c r="G368" s="6" t="s">
        <v>20</v>
      </c>
      <c r="H368">
        <v>106</v>
      </c>
    </row>
    <row r="369" spans="7:8" x14ac:dyDescent="0.35">
      <c r="G369" s="6" t="s">
        <v>20</v>
      </c>
      <c r="H369">
        <v>142</v>
      </c>
    </row>
    <row r="370" spans="7:8" x14ac:dyDescent="0.35">
      <c r="G370" s="6" t="s">
        <v>20</v>
      </c>
      <c r="H370">
        <v>233</v>
      </c>
    </row>
    <row r="371" spans="7:8" x14ac:dyDescent="0.35">
      <c r="G371" s="6" t="s">
        <v>20</v>
      </c>
      <c r="H371">
        <v>218</v>
      </c>
    </row>
    <row r="372" spans="7:8" x14ac:dyDescent="0.35">
      <c r="G372" s="6" t="s">
        <v>20</v>
      </c>
      <c r="H372">
        <v>67</v>
      </c>
    </row>
    <row r="373" spans="7:8" x14ac:dyDescent="0.35">
      <c r="G373" s="6" t="s">
        <v>20</v>
      </c>
      <c r="H373">
        <v>76</v>
      </c>
    </row>
    <row r="374" spans="7:8" x14ac:dyDescent="0.35">
      <c r="G374" s="6" t="s">
        <v>20</v>
      </c>
      <c r="H374">
        <v>43</v>
      </c>
    </row>
    <row r="375" spans="7:8" x14ac:dyDescent="0.35">
      <c r="G375" s="6" t="s">
        <v>20</v>
      </c>
      <c r="H375">
        <v>19</v>
      </c>
    </row>
    <row r="376" spans="7:8" x14ac:dyDescent="0.35">
      <c r="G376" s="6" t="s">
        <v>20</v>
      </c>
      <c r="H376">
        <v>2108</v>
      </c>
    </row>
    <row r="377" spans="7:8" x14ac:dyDescent="0.35">
      <c r="G377" s="6" t="s">
        <v>20</v>
      </c>
      <c r="H377">
        <v>221</v>
      </c>
    </row>
    <row r="378" spans="7:8" x14ac:dyDescent="0.35">
      <c r="G378" s="6" t="s">
        <v>20</v>
      </c>
      <c r="H378">
        <v>679</v>
      </c>
    </row>
    <row r="379" spans="7:8" x14ac:dyDescent="0.35">
      <c r="G379" s="6" t="s">
        <v>20</v>
      </c>
      <c r="H379">
        <v>2805</v>
      </c>
    </row>
    <row r="380" spans="7:8" x14ac:dyDescent="0.35">
      <c r="G380" s="6" t="s">
        <v>20</v>
      </c>
      <c r="H380">
        <v>68</v>
      </c>
    </row>
    <row r="381" spans="7:8" x14ac:dyDescent="0.35">
      <c r="G381" s="6" t="s">
        <v>20</v>
      </c>
      <c r="H381">
        <v>36</v>
      </c>
    </row>
    <row r="382" spans="7:8" x14ac:dyDescent="0.35">
      <c r="G382" s="6" t="s">
        <v>20</v>
      </c>
      <c r="H382">
        <v>183</v>
      </c>
    </row>
    <row r="383" spans="7:8" x14ac:dyDescent="0.35">
      <c r="G383" s="6" t="s">
        <v>20</v>
      </c>
      <c r="H383">
        <v>133</v>
      </c>
    </row>
    <row r="384" spans="7:8" x14ac:dyDescent="0.35">
      <c r="G384" s="6" t="s">
        <v>20</v>
      </c>
      <c r="H384">
        <v>2489</v>
      </c>
    </row>
    <row r="385" spans="7:8" x14ac:dyDescent="0.35">
      <c r="G385" s="6" t="s">
        <v>20</v>
      </c>
      <c r="H385">
        <v>69</v>
      </c>
    </row>
    <row r="386" spans="7:8" x14ac:dyDescent="0.35">
      <c r="G386" s="6" t="s">
        <v>20</v>
      </c>
      <c r="H386">
        <v>47</v>
      </c>
    </row>
    <row r="387" spans="7:8" x14ac:dyDescent="0.35">
      <c r="G387" s="6" t="s">
        <v>20</v>
      </c>
      <c r="H387">
        <v>279</v>
      </c>
    </row>
    <row r="388" spans="7:8" x14ac:dyDescent="0.35">
      <c r="G388" s="6" t="s">
        <v>20</v>
      </c>
      <c r="H388">
        <v>210</v>
      </c>
    </row>
    <row r="389" spans="7:8" x14ac:dyDescent="0.35">
      <c r="G389" s="6" t="s">
        <v>20</v>
      </c>
      <c r="H389">
        <v>2100</v>
      </c>
    </row>
    <row r="390" spans="7:8" x14ac:dyDescent="0.35">
      <c r="G390" s="6" t="s">
        <v>20</v>
      </c>
      <c r="H390">
        <v>252</v>
      </c>
    </row>
    <row r="391" spans="7:8" x14ac:dyDescent="0.35">
      <c r="G391" s="6" t="s">
        <v>20</v>
      </c>
      <c r="H391">
        <v>1280</v>
      </c>
    </row>
    <row r="392" spans="7:8" x14ac:dyDescent="0.35">
      <c r="G392" s="6" t="s">
        <v>20</v>
      </c>
      <c r="H392">
        <v>157</v>
      </c>
    </row>
    <row r="393" spans="7:8" x14ac:dyDescent="0.35">
      <c r="G393" s="6" t="s">
        <v>20</v>
      </c>
      <c r="H393">
        <v>194</v>
      </c>
    </row>
    <row r="394" spans="7:8" x14ac:dyDescent="0.35">
      <c r="G394" s="6" t="s">
        <v>20</v>
      </c>
      <c r="H394">
        <v>82</v>
      </c>
    </row>
    <row r="395" spans="7:8" x14ac:dyDescent="0.35">
      <c r="G395" s="6" t="s">
        <v>20</v>
      </c>
      <c r="H395">
        <v>70</v>
      </c>
    </row>
    <row r="396" spans="7:8" x14ac:dyDescent="0.35">
      <c r="G396" s="6" t="s">
        <v>20</v>
      </c>
      <c r="H396">
        <v>154</v>
      </c>
    </row>
    <row r="397" spans="7:8" x14ac:dyDescent="0.35">
      <c r="G397" s="6" t="s">
        <v>20</v>
      </c>
      <c r="H397">
        <v>22</v>
      </c>
    </row>
    <row r="398" spans="7:8" x14ac:dyDescent="0.35">
      <c r="G398" s="6" t="s">
        <v>20</v>
      </c>
      <c r="H398">
        <v>4233</v>
      </c>
    </row>
    <row r="399" spans="7:8" x14ac:dyDescent="0.35">
      <c r="G399" s="6" t="s">
        <v>20</v>
      </c>
      <c r="H399">
        <v>1297</v>
      </c>
    </row>
    <row r="400" spans="7:8" x14ac:dyDescent="0.35">
      <c r="G400" s="6" t="s">
        <v>20</v>
      </c>
      <c r="H400">
        <v>165</v>
      </c>
    </row>
    <row r="401" spans="7:8" x14ac:dyDescent="0.35">
      <c r="G401" s="6" t="s">
        <v>20</v>
      </c>
      <c r="H401">
        <v>119</v>
      </c>
    </row>
    <row r="402" spans="7:8" x14ac:dyDescent="0.35">
      <c r="G402" s="6" t="s">
        <v>20</v>
      </c>
      <c r="H402">
        <v>1758</v>
      </c>
    </row>
    <row r="403" spans="7:8" x14ac:dyDescent="0.35">
      <c r="G403" s="6" t="s">
        <v>20</v>
      </c>
      <c r="H403">
        <v>94</v>
      </c>
    </row>
    <row r="404" spans="7:8" x14ac:dyDescent="0.35">
      <c r="G404" s="6" t="s">
        <v>20</v>
      </c>
      <c r="H404">
        <v>1797</v>
      </c>
    </row>
    <row r="405" spans="7:8" x14ac:dyDescent="0.35">
      <c r="G405" s="6" t="s">
        <v>20</v>
      </c>
      <c r="H405">
        <v>261</v>
      </c>
    </row>
    <row r="406" spans="7:8" x14ac:dyDescent="0.35">
      <c r="G406" s="6" t="s">
        <v>20</v>
      </c>
      <c r="H406">
        <v>157</v>
      </c>
    </row>
    <row r="407" spans="7:8" x14ac:dyDescent="0.35">
      <c r="G407" s="6" t="s">
        <v>20</v>
      </c>
      <c r="H407">
        <v>3533</v>
      </c>
    </row>
    <row r="408" spans="7:8" x14ac:dyDescent="0.35">
      <c r="G408" s="6" t="s">
        <v>20</v>
      </c>
      <c r="H408">
        <v>155</v>
      </c>
    </row>
    <row r="409" spans="7:8" x14ac:dyDescent="0.35">
      <c r="G409" s="6" t="s">
        <v>20</v>
      </c>
      <c r="H409">
        <v>132</v>
      </c>
    </row>
    <row r="410" spans="7:8" x14ac:dyDescent="0.35">
      <c r="G410" s="6" t="s">
        <v>20</v>
      </c>
      <c r="H410">
        <v>33</v>
      </c>
    </row>
    <row r="411" spans="7:8" x14ac:dyDescent="0.35">
      <c r="G411" s="6" t="s">
        <v>20</v>
      </c>
      <c r="H411">
        <v>94</v>
      </c>
    </row>
    <row r="412" spans="7:8" x14ac:dyDescent="0.35">
      <c r="G412" s="6" t="s">
        <v>20</v>
      </c>
      <c r="H412">
        <v>1354</v>
      </c>
    </row>
    <row r="413" spans="7:8" x14ac:dyDescent="0.35">
      <c r="G413" s="6" t="s">
        <v>20</v>
      </c>
      <c r="H413">
        <v>48</v>
      </c>
    </row>
    <row r="414" spans="7:8" x14ac:dyDescent="0.35">
      <c r="G414" s="6" t="s">
        <v>20</v>
      </c>
      <c r="H414">
        <v>110</v>
      </c>
    </row>
    <row r="415" spans="7:8" x14ac:dyDescent="0.35">
      <c r="G415" s="6" t="s">
        <v>20</v>
      </c>
      <c r="H415">
        <v>172</v>
      </c>
    </row>
    <row r="416" spans="7:8" x14ac:dyDescent="0.35">
      <c r="G416" s="6" t="s">
        <v>20</v>
      </c>
      <c r="H416">
        <v>307</v>
      </c>
    </row>
    <row r="417" spans="7:8" x14ac:dyDescent="0.35">
      <c r="G417" s="6" t="s">
        <v>20</v>
      </c>
      <c r="H417">
        <v>1</v>
      </c>
    </row>
    <row r="418" spans="7:8" x14ac:dyDescent="0.35">
      <c r="G418" s="6" t="s">
        <v>20</v>
      </c>
      <c r="H418">
        <v>160</v>
      </c>
    </row>
    <row r="419" spans="7:8" x14ac:dyDescent="0.35">
      <c r="G419" s="6" t="s">
        <v>20</v>
      </c>
      <c r="H419">
        <v>31</v>
      </c>
    </row>
    <row r="420" spans="7:8" x14ac:dyDescent="0.35">
      <c r="G420" s="6" t="s">
        <v>20</v>
      </c>
      <c r="H420">
        <v>1467</v>
      </c>
    </row>
    <row r="421" spans="7:8" x14ac:dyDescent="0.35">
      <c r="G421" s="6" t="s">
        <v>20</v>
      </c>
      <c r="H421">
        <v>2662</v>
      </c>
    </row>
    <row r="422" spans="7:8" x14ac:dyDescent="0.35">
      <c r="G422" s="6" t="s">
        <v>20</v>
      </c>
      <c r="H422">
        <v>452</v>
      </c>
    </row>
    <row r="423" spans="7:8" x14ac:dyDescent="0.35">
      <c r="G423" s="6" t="s">
        <v>20</v>
      </c>
      <c r="H423">
        <v>158</v>
      </c>
    </row>
    <row r="424" spans="7:8" x14ac:dyDescent="0.35">
      <c r="G424" s="6" t="s">
        <v>20</v>
      </c>
      <c r="H424">
        <v>225</v>
      </c>
    </row>
    <row r="425" spans="7:8" x14ac:dyDescent="0.35">
      <c r="G425" s="6" t="s">
        <v>20</v>
      </c>
      <c r="H425">
        <v>35</v>
      </c>
    </row>
    <row r="426" spans="7:8" x14ac:dyDescent="0.35">
      <c r="G426" s="6" t="s">
        <v>20</v>
      </c>
      <c r="H426">
        <v>63</v>
      </c>
    </row>
    <row r="427" spans="7:8" x14ac:dyDescent="0.35">
      <c r="G427" s="6" t="s">
        <v>20</v>
      </c>
      <c r="H427">
        <v>65</v>
      </c>
    </row>
    <row r="428" spans="7:8" x14ac:dyDescent="0.35">
      <c r="G428" s="6" t="s">
        <v>20</v>
      </c>
      <c r="H428">
        <v>163</v>
      </c>
    </row>
    <row r="429" spans="7:8" x14ac:dyDescent="0.35">
      <c r="G429" s="6" t="s">
        <v>20</v>
      </c>
      <c r="H429">
        <v>85</v>
      </c>
    </row>
    <row r="430" spans="7:8" x14ac:dyDescent="0.35">
      <c r="G430" s="6" t="s">
        <v>20</v>
      </c>
      <c r="H430">
        <v>217</v>
      </c>
    </row>
    <row r="431" spans="7:8" x14ac:dyDescent="0.35">
      <c r="G431" s="6" t="s">
        <v>20</v>
      </c>
      <c r="H431">
        <v>150</v>
      </c>
    </row>
    <row r="432" spans="7:8" x14ac:dyDescent="0.35">
      <c r="G432" s="6" t="s">
        <v>20</v>
      </c>
      <c r="H432">
        <v>3272</v>
      </c>
    </row>
    <row r="433" spans="7:8" x14ac:dyDescent="0.35">
      <c r="G433" s="6" t="s">
        <v>20</v>
      </c>
      <c r="H433">
        <v>898</v>
      </c>
    </row>
    <row r="434" spans="7:8" x14ac:dyDescent="0.35">
      <c r="G434" s="6" t="s">
        <v>20</v>
      </c>
      <c r="H434">
        <v>300</v>
      </c>
    </row>
    <row r="435" spans="7:8" x14ac:dyDescent="0.35">
      <c r="G435" s="6" t="s">
        <v>20</v>
      </c>
      <c r="H435">
        <v>126</v>
      </c>
    </row>
    <row r="436" spans="7:8" x14ac:dyDescent="0.35">
      <c r="G436" s="6" t="s">
        <v>20</v>
      </c>
      <c r="H436">
        <v>526</v>
      </c>
    </row>
    <row r="437" spans="7:8" x14ac:dyDescent="0.35">
      <c r="G437" s="6" t="s">
        <v>20</v>
      </c>
      <c r="H437">
        <v>121</v>
      </c>
    </row>
    <row r="438" spans="7:8" x14ac:dyDescent="0.35">
      <c r="G438" s="6" t="s">
        <v>20</v>
      </c>
      <c r="H438">
        <v>2320</v>
      </c>
    </row>
    <row r="439" spans="7:8" x14ac:dyDescent="0.35">
      <c r="G439" s="6" t="s">
        <v>20</v>
      </c>
      <c r="H439">
        <v>81</v>
      </c>
    </row>
    <row r="440" spans="7:8" x14ac:dyDescent="0.35">
      <c r="G440" s="6" t="s">
        <v>20</v>
      </c>
      <c r="H440">
        <v>1887</v>
      </c>
    </row>
    <row r="441" spans="7:8" x14ac:dyDescent="0.35">
      <c r="G441" s="6" t="s">
        <v>20</v>
      </c>
      <c r="H441">
        <v>4358</v>
      </c>
    </row>
    <row r="442" spans="7:8" x14ac:dyDescent="0.35">
      <c r="G442" s="6" t="s">
        <v>20</v>
      </c>
      <c r="H442">
        <v>67</v>
      </c>
    </row>
    <row r="443" spans="7:8" x14ac:dyDescent="0.35">
      <c r="G443" s="6" t="s">
        <v>20</v>
      </c>
      <c r="H443">
        <v>57</v>
      </c>
    </row>
    <row r="444" spans="7:8" x14ac:dyDescent="0.35">
      <c r="G444" s="6" t="s">
        <v>20</v>
      </c>
      <c r="H444">
        <v>1229</v>
      </c>
    </row>
    <row r="445" spans="7:8" x14ac:dyDescent="0.35">
      <c r="G445" s="6" t="s">
        <v>20</v>
      </c>
      <c r="H445">
        <v>12</v>
      </c>
    </row>
    <row r="446" spans="7:8" x14ac:dyDescent="0.35">
      <c r="G446" s="6" t="s">
        <v>20</v>
      </c>
      <c r="H446">
        <v>53</v>
      </c>
    </row>
    <row r="447" spans="7:8" x14ac:dyDescent="0.35">
      <c r="G447" s="6" t="s">
        <v>20</v>
      </c>
      <c r="H447">
        <v>2414</v>
      </c>
    </row>
    <row r="448" spans="7:8" x14ac:dyDescent="0.35">
      <c r="G448" s="6" t="s">
        <v>20</v>
      </c>
      <c r="H448">
        <v>452</v>
      </c>
    </row>
    <row r="449" spans="7:8" x14ac:dyDescent="0.35">
      <c r="G449" s="6" t="s">
        <v>20</v>
      </c>
      <c r="H449">
        <v>80</v>
      </c>
    </row>
    <row r="450" spans="7:8" x14ac:dyDescent="0.35">
      <c r="G450" s="6" t="s">
        <v>20</v>
      </c>
      <c r="H450">
        <v>193</v>
      </c>
    </row>
    <row r="451" spans="7:8" x14ac:dyDescent="0.35">
      <c r="G451" s="6" t="s">
        <v>20</v>
      </c>
      <c r="H451">
        <v>1886</v>
      </c>
    </row>
    <row r="452" spans="7:8" x14ac:dyDescent="0.35">
      <c r="G452" s="6" t="s">
        <v>20</v>
      </c>
      <c r="H452">
        <v>52</v>
      </c>
    </row>
    <row r="453" spans="7:8" x14ac:dyDescent="0.35">
      <c r="G453" s="6" t="s">
        <v>20</v>
      </c>
      <c r="H453">
        <v>1825</v>
      </c>
    </row>
    <row r="454" spans="7:8" x14ac:dyDescent="0.35">
      <c r="G454" s="6" t="s">
        <v>20</v>
      </c>
      <c r="H454">
        <v>31</v>
      </c>
    </row>
    <row r="455" spans="7:8" x14ac:dyDescent="0.35">
      <c r="G455" s="6" t="s">
        <v>20</v>
      </c>
      <c r="H455">
        <v>290</v>
      </c>
    </row>
    <row r="456" spans="7:8" x14ac:dyDescent="0.35">
      <c r="G456" s="6" t="s">
        <v>20</v>
      </c>
      <c r="H456">
        <v>122</v>
      </c>
    </row>
    <row r="457" spans="7:8" x14ac:dyDescent="0.35">
      <c r="G457" s="6" t="s">
        <v>20</v>
      </c>
      <c r="H457">
        <v>1470</v>
      </c>
    </row>
    <row r="458" spans="7:8" x14ac:dyDescent="0.35">
      <c r="G458" s="6" t="s">
        <v>20</v>
      </c>
      <c r="H458">
        <v>165</v>
      </c>
    </row>
    <row r="459" spans="7:8" x14ac:dyDescent="0.35">
      <c r="G459" s="6" t="s">
        <v>20</v>
      </c>
      <c r="H459">
        <v>182</v>
      </c>
    </row>
    <row r="460" spans="7:8" x14ac:dyDescent="0.35">
      <c r="G460" s="6" t="s">
        <v>20</v>
      </c>
      <c r="H460">
        <v>199</v>
      </c>
    </row>
    <row r="461" spans="7:8" x14ac:dyDescent="0.35">
      <c r="G461" s="6" t="s">
        <v>20</v>
      </c>
      <c r="H461">
        <v>56</v>
      </c>
    </row>
    <row r="462" spans="7:8" x14ac:dyDescent="0.35">
      <c r="G462" s="6" t="s">
        <v>20</v>
      </c>
      <c r="H462">
        <v>107</v>
      </c>
    </row>
    <row r="463" spans="7:8" x14ac:dyDescent="0.35">
      <c r="G463" s="6" t="s">
        <v>20</v>
      </c>
      <c r="H463">
        <v>1460</v>
      </c>
    </row>
    <row r="464" spans="7:8" x14ac:dyDescent="0.35">
      <c r="G464" s="6" t="s">
        <v>20</v>
      </c>
      <c r="H464">
        <v>27</v>
      </c>
    </row>
    <row r="465" spans="7:8" x14ac:dyDescent="0.35">
      <c r="G465" s="6" t="s">
        <v>20</v>
      </c>
      <c r="H465">
        <v>1221</v>
      </c>
    </row>
    <row r="466" spans="7:8" x14ac:dyDescent="0.35">
      <c r="G466" s="6" t="s">
        <v>20</v>
      </c>
      <c r="H466">
        <v>123</v>
      </c>
    </row>
    <row r="467" spans="7:8" x14ac:dyDescent="0.35">
      <c r="G467" s="6" t="s">
        <v>20</v>
      </c>
      <c r="H467">
        <v>1</v>
      </c>
    </row>
    <row r="468" spans="7:8" x14ac:dyDescent="0.35">
      <c r="G468" s="6" t="s">
        <v>20</v>
      </c>
      <c r="H468">
        <v>159</v>
      </c>
    </row>
    <row r="469" spans="7:8" x14ac:dyDescent="0.35">
      <c r="G469" s="6" t="s">
        <v>20</v>
      </c>
      <c r="H469">
        <v>110</v>
      </c>
    </row>
    <row r="470" spans="7:8" x14ac:dyDescent="0.35">
      <c r="G470" s="6" t="s">
        <v>20</v>
      </c>
      <c r="H470">
        <v>14</v>
      </c>
    </row>
    <row r="471" spans="7:8" x14ac:dyDescent="0.35">
      <c r="G471" s="6" t="s">
        <v>20</v>
      </c>
      <c r="H471">
        <v>16</v>
      </c>
    </row>
    <row r="472" spans="7:8" x14ac:dyDescent="0.35">
      <c r="G472" s="6" t="s">
        <v>20</v>
      </c>
      <c r="H472">
        <v>236</v>
      </c>
    </row>
    <row r="473" spans="7:8" x14ac:dyDescent="0.35">
      <c r="G473" s="6" t="s">
        <v>20</v>
      </c>
      <c r="H473">
        <v>191</v>
      </c>
    </row>
    <row r="474" spans="7:8" x14ac:dyDescent="0.35">
      <c r="G474" s="6" t="s">
        <v>20</v>
      </c>
      <c r="H474">
        <v>41</v>
      </c>
    </row>
    <row r="475" spans="7:8" x14ac:dyDescent="0.35">
      <c r="G475" s="6" t="s">
        <v>20</v>
      </c>
      <c r="H475">
        <v>3934</v>
      </c>
    </row>
    <row r="476" spans="7:8" x14ac:dyDescent="0.35">
      <c r="G476" s="6" t="s">
        <v>20</v>
      </c>
      <c r="H476">
        <v>80</v>
      </c>
    </row>
    <row r="477" spans="7:8" x14ac:dyDescent="0.35">
      <c r="G477" s="6" t="s">
        <v>20</v>
      </c>
      <c r="H477">
        <v>296</v>
      </c>
    </row>
    <row r="478" spans="7:8" x14ac:dyDescent="0.35">
      <c r="G478" s="6" t="s">
        <v>20</v>
      </c>
      <c r="H478">
        <v>462</v>
      </c>
    </row>
    <row r="479" spans="7:8" x14ac:dyDescent="0.35">
      <c r="G479" s="6" t="s">
        <v>20</v>
      </c>
      <c r="H479">
        <v>179</v>
      </c>
    </row>
    <row r="480" spans="7:8" x14ac:dyDescent="0.35">
      <c r="G480" s="6" t="s">
        <v>20</v>
      </c>
      <c r="H480">
        <v>523</v>
      </c>
    </row>
    <row r="481" spans="7:8" x14ac:dyDescent="0.35">
      <c r="G481" s="6" t="s">
        <v>20</v>
      </c>
      <c r="H481">
        <v>141</v>
      </c>
    </row>
    <row r="482" spans="7:8" x14ac:dyDescent="0.35">
      <c r="G482" s="6" t="s">
        <v>20</v>
      </c>
      <c r="H482">
        <v>1866</v>
      </c>
    </row>
    <row r="483" spans="7:8" x14ac:dyDescent="0.35">
      <c r="G483" s="6" t="s">
        <v>20</v>
      </c>
      <c r="H483">
        <v>52</v>
      </c>
    </row>
    <row r="484" spans="7:8" x14ac:dyDescent="0.35">
      <c r="G484" s="6" t="s">
        <v>20</v>
      </c>
      <c r="H484">
        <v>27</v>
      </c>
    </row>
    <row r="485" spans="7:8" x14ac:dyDescent="0.35">
      <c r="G485" s="6" t="s">
        <v>20</v>
      </c>
      <c r="H485">
        <v>156</v>
      </c>
    </row>
    <row r="486" spans="7:8" x14ac:dyDescent="0.35">
      <c r="G486" s="6" t="s">
        <v>20</v>
      </c>
      <c r="H486">
        <v>225</v>
      </c>
    </row>
    <row r="487" spans="7:8" x14ac:dyDescent="0.35">
      <c r="G487" s="6" t="s">
        <v>20</v>
      </c>
      <c r="H487">
        <v>255</v>
      </c>
    </row>
    <row r="488" spans="7:8" x14ac:dyDescent="0.35">
      <c r="G488" s="6" t="s">
        <v>20</v>
      </c>
      <c r="H488">
        <v>38</v>
      </c>
    </row>
    <row r="489" spans="7:8" x14ac:dyDescent="0.35">
      <c r="G489" s="6" t="s">
        <v>20</v>
      </c>
      <c r="H489">
        <v>2261</v>
      </c>
    </row>
    <row r="490" spans="7:8" x14ac:dyDescent="0.35">
      <c r="G490" s="6" t="s">
        <v>20</v>
      </c>
      <c r="H490">
        <v>40</v>
      </c>
    </row>
    <row r="491" spans="7:8" x14ac:dyDescent="0.35">
      <c r="G491" s="6" t="s">
        <v>20</v>
      </c>
      <c r="H491">
        <v>2289</v>
      </c>
    </row>
    <row r="492" spans="7:8" x14ac:dyDescent="0.35">
      <c r="G492" s="6" t="s">
        <v>20</v>
      </c>
      <c r="H492">
        <v>65</v>
      </c>
    </row>
    <row r="493" spans="7:8" x14ac:dyDescent="0.35">
      <c r="G493" s="6" t="s">
        <v>20</v>
      </c>
      <c r="H493">
        <v>15</v>
      </c>
    </row>
    <row r="494" spans="7:8" x14ac:dyDescent="0.35">
      <c r="G494" s="6" t="s">
        <v>20</v>
      </c>
      <c r="H494">
        <v>37</v>
      </c>
    </row>
    <row r="495" spans="7:8" x14ac:dyDescent="0.35">
      <c r="G495" s="6" t="s">
        <v>20</v>
      </c>
      <c r="H495">
        <v>3777</v>
      </c>
    </row>
    <row r="496" spans="7:8" x14ac:dyDescent="0.35">
      <c r="G496" s="6" t="s">
        <v>20</v>
      </c>
      <c r="H496">
        <v>184</v>
      </c>
    </row>
    <row r="497" spans="7:8" x14ac:dyDescent="0.35">
      <c r="G497" s="6" t="s">
        <v>20</v>
      </c>
      <c r="H497">
        <v>85</v>
      </c>
    </row>
    <row r="498" spans="7:8" x14ac:dyDescent="0.35">
      <c r="G498" s="6" t="s">
        <v>20</v>
      </c>
      <c r="H498">
        <v>112</v>
      </c>
    </row>
    <row r="499" spans="7:8" x14ac:dyDescent="0.35">
      <c r="G499" s="6" t="s">
        <v>20</v>
      </c>
      <c r="H499">
        <v>144</v>
      </c>
    </row>
    <row r="500" spans="7:8" x14ac:dyDescent="0.35">
      <c r="G500" s="6" t="s">
        <v>20</v>
      </c>
      <c r="H500">
        <v>1902</v>
      </c>
    </row>
    <row r="501" spans="7:8" x14ac:dyDescent="0.35">
      <c r="G501" s="6" t="s">
        <v>20</v>
      </c>
      <c r="H501">
        <v>105</v>
      </c>
    </row>
    <row r="502" spans="7:8" x14ac:dyDescent="0.35">
      <c r="G502" s="6" t="s">
        <v>20</v>
      </c>
      <c r="H502">
        <v>132</v>
      </c>
    </row>
    <row r="503" spans="7:8" x14ac:dyDescent="0.35">
      <c r="G503" s="6" t="s">
        <v>20</v>
      </c>
      <c r="H503">
        <v>21</v>
      </c>
    </row>
    <row r="504" spans="7:8" x14ac:dyDescent="0.35">
      <c r="G504" s="6" t="s">
        <v>20</v>
      </c>
      <c r="H504">
        <v>976</v>
      </c>
    </row>
    <row r="505" spans="7:8" x14ac:dyDescent="0.35">
      <c r="G505" s="6" t="s">
        <v>20</v>
      </c>
      <c r="H505">
        <v>96</v>
      </c>
    </row>
    <row r="506" spans="7:8" x14ac:dyDescent="0.35">
      <c r="G506" s="6" t="s">
        <v>20</v>
      </c>
      <c r="H506">
        <v>67</v>
      </c>
    </row>
    <row r="507" spans="7:8" x14ac:dyDescent="0.35">
      <c r="G507" s="6" t="s">
        <v>20</v>
      </c>
      <c r="H507">
        <v>66</v>
      </c>
    </row>
    <row r="508" spans="7:8" x14ac:dyDescent="0.35">
      <c r="G508" s="6" t="s">
        <v>20</v>
      </c>
      <c r="H508">
        <v>78</v>
      </c>
    </row>
    <row r="509" spans="7:8" x14ac:dyDescent="0.35">
      <c r="G509" s="6" t="s">
        <v>20</v>
      </c>
      <c r="H509">
        <v>67</v>
      </c>
    </row>
    <row r="510" spans="7:8" x14ac:dyDescent="0.35">
      <c r="G510" s="6" t="s">
        <v>20</v>
      </c>
      <c r="H510">
        <v>114</v>
      </c>
    </row>
    <row r="511" spans="7:8" x14ac:dyDescent="0.35">
      <c r="G511" s="6" t="s">
        <v>20</v>
      </c>
      <c r="H511">
        <v>263</v>
      </c>
    </row>
    <row r="512" spans="7:8" x14ac:dyDescent="0.35">
      <c r="G512" s="6" t="s">
        <v>20</v>
      </c>
      <c r="H512">
        <v>1691</v>
      </c>
    </row>
    <row r="513" spans="7:8" x14ac:dyDescent="0.35">
      <c r="G513" s="6" t="s">
        <v>20</v>
      </c>
      <c r="H513">
        <v>181</v>
      </c>
    </row>
    <row r="514" spans="7:8" x14ac:dyDescent="0.35">
      <c r="G514" s="6" t="s">
        <v>20</v>
      </c>
      <c r="H514">
        <v>13</v>
      </c>
    </row>
    <row r="515" spans="7:8" x14ac:dyDescent="0.35">
      <c r="G515" s="6" t="s">
        <v>20</v>
      </c>
      <c r="H515">
        <v>160</v>
      </c>
    </row>
    <row r="516" spans="7:8" x14ac:dyDescent="0.35">
      <c r="G516" s="6" t="s">
        <v>20</v>
      </c>
      <c r="H516">
        <v>203</v>
      </c>
    </row>
    <row r="517" spans="7:8" x14ac:dyDescent="0.35">
      <c r="G517" s="6" t="s">
        <v>20</v>
      </c>
      <c r="H517">
        <v>1</v>
      </c>
    </row>
    <row r="518" spans="7:8" x14ac:dyDescent="0.35">
      <c r="G518" s="6" t="s">
        <v>20</v>
      </c>
      <c r="H518">
        <v>1559</v>
      </c>
    </row>
    <row r="519" spans="7:8" x14ac:dyDescent="0.35">
      <c r="G519" s="6" t="s">
        <v>20</v>
      </c>
      <c r="H519">
        <v>2266</v>
      </c>
    </row>
    <row r="520" spans="7:8" x14ac:dyDescent="0.35">
      <c r="G520" s="6" t="s">
        <v>20</v>
      </c>
      <c r="H520">
        <v>21</v>
      </c>
    </row>
    <row r="521" spans="7:8" x14ac:dyDescent="0.35">
      <c r="G521" s="6" t="s">
        <v>20</v>
      </c>
      <c r="H521">
        <v>1548</v>
      </c>
    </row>
    <row r="522" spans="7:8" x14ac:dyDescent="0.35">
      <c r="G522" s="6" t="s">
        <v>20</v>
      </c>
      <c r="H522">
        <v>80</v>
      </c>
    </row>
    <row r="523" spans="7:8" x14ac:dyDescent="0.35">
      <c r="G523" s="6" t="s">
        <v>20</v>
      </c>
      <c r="H523">
        <v>830</v>
      </c>
    </row>
    <row r="524" spans="7:8" x14ac:dyDescent="0.35">
      <c r="G524" s="6" t="s">
        <v>20</v>
      </c>
      <c r="H524">
        <v>131</v>
      </c>
    </row>
    <row r="525" spans="7:8" x14ac:dyDescent="0.35">
      <c r="G525" s="6" t="s">
        <v>20</v>
      </c>
      <c r="H525">
        <v>112</v>
      </c>
    </row>
    <row r="526" spans="7:8" x14ac:dyDescent="0.35">
      <c r="G526" s="6" t="s">
        <v>20</v>
      </c>
      <c r="H526">
        <v>130</v>
      </c>
    </row>
    <row r="527" spans="7:8" x14ac:dyDescent="0.35">
      <c r="G527" s="6" t="s">
        <v>20</v>
      </c>
      <c r="H527">
        <v>55</v>
      </c>
    </row>
    <row r="528" spans="7:8" x14ac:dyDescent="0.35">
      <c r="G528" s="6" t="s">
        <v>20</v>
      </c>
      <c r="H528">
        <v>155</v>
      </c>
    </row>
    <row r="529" spans="7:8" x14ac:dyDescent="0.35">
      <c r="G529" s="6" t="s">
        <v>20</v>
      </c>
      <c r="H529">
        <v>266</v>
      </c>
    </row>
    <row r="530" spans="7:8" x14ac:dyDescent="0.35">
      <c r="G530" s="6" t="s">
        <v>20</v>
      </c>
      <c r="H530">
        <v>114</v>
      </c>
    </row>
    <row r="531" spans="7:8" x14ac:dyDescent="0.35">
      <c r="G531" s="6" t="s">
        <v>20</v>
      </c>
      <c r="H531">
        <v>155</v>
      </c>
    </row>
    <row r="532" spans="7:8" x14ac:dyDescent="0.35">
      <c r="G532" s="6" t="s">
        <v>20</v>
      </c>
      <c r="H532">
        <v>207</v>
      </c>
    </row>
    <row r="533" spans="7:8" x14ac:dyDescent="0.35">
      <c r="G533" s="6" t="s">
        <v>20</v>
      </c>
      <c r="H533">
        <v>245</v>
      </c>
    </row>
    <row r="534" spans="7:8" x14ac:dyDescent="0.35">
      <c r="G534" s="6" t="s">
        <v>20</v>
      </c>
      <c r="H534">
        <v>1573</v>
      </c>
    </row>
    <row r="535" spans="7:8" x14ac:dyDescent="0.35">
      <c r="G535" s="6" t="s">
        <v>20</v>
      </c>
      <c r="H535">
        <v>114</v>
      </c>
    </row>
    <row r="536" spans="7:8" x14ac:dyDescent="0.35">
      <c r="G536" s="6" t="s">
        <v>20</v>
      </c>
      <c r="H536">
        <v>93</v>
      </c>
    </row>
    <row r="537" spans="7:8" x14ac:dyDescent="0.35">
      <c r="G537" s="6" t="s">
        <v>20</v>
      </c>
      <c r="H537">
        <v>594</v>
      </c>
    </row>
    <row r="538" spans="7:8" x14ac:dyDescent="0.35">
      <c r="G538" s="6" t="s">
        <v>20</v>
      </c>
      <c r="H538">
        <v>24</v>
      </c>
    </row>
    <row r="539" spans="7:8" x14ac:dyDescent="0.35">
      <c r="G539" s="6" t="s">
        <v>20</v>
      </c>
      <c r="H539">
        <v>1681</v>
      </c>
    </row>
    <row r="540" spans="7:8" x14ac:dyDescent="0.35">
      <c r="G540" s="6" t="s">
        <v>20</v>
      </c>
      <c r="H540">
        <v>252</v>
      </c>
    </row>
    <row r="541" spans="7:8" x14ac:dyDescent="0.35">
      <c r="G541" s="6" t="s">
        <v>20</v>
      </c>
      <c r="H541">
        <v>32</v>
      </c>
    </row>
    <row r="542" spans="7:8" x14ac:dyDescent="0.35">
      <c r="G542" s="6" t="s">
        <v>20</v>
      </c>
      <c r="H542">
        <v>135</v>
      </c>
    </row>
    <row r="543" spans="7:8" x14ac:dyDescent="0.35">
      <c r="G543" s="6" t="s">
        <v>20</v>
      </c>
      <c r="H543">
        <v>140</v>
      </c>
    </row>
    <row r="544" spans="7:8" x14ac:dyDescent="0.35">
      <c r="G544" s="6" t="s">
        <v>20</v>
      </c>
      <c r="H544">
        <v>67</v>
      </c>
    </row>
    <row r="545" spans="7:8" x14ac:dyDescent="0.35">
      <c r="G545" s="6" t="s">
        <v>20</v>
      </c>
      <c r="H545">
        <v>92</v>
      </c>
    </row>
    <row r="546" spans="7:8" x14ac:dyDescent="0.35">
      <c r="G546" s="6" t="s">
        <v>20</v>
      </c>
      <c r="H546">
        <v>1015</v>
      </c>
    </row>
    <row r="547" spans="7:8" x14ac:dyDescent="0.35">
      <c r="G547" s="6" t="s">
        <v>20</v>
      </c>
      <c r="H547">
        <v>742</v>
      </c>
    </row>
    <row r="548" spans="7:8" x14ac:dyDescent="0.35">
      <c r="G548" s="6" t="s">
        <v>20</v>
      </c>
      <c r="H548">
        <v>323</v>
      </c>
    </row>
    <row r="549" spans="7:8" x14ac:dyDescent="0.35">
      <c r="G549" s="6" t="s">
        <v>20</v>
      </c>
      <c r="H549">
        <v>75</v>
      </c>
    </row>
    <row r="550" spans="7:8" x14ac:dyDescent="0.35">
      <c r="G550" s="6" t="s">
        <v>20</v>
      </c>
      <c r="H550">
        <v>2326</v>
      </c>
    </row>
    <row r="551" spans="7:8" x14ac:dyDescent="0.35">
      <c r="G551" s="6" t="s">
        <v>20</v>
      </c>
      <c r="H551">
        <v>381</v>
      </c>
    </row>
    <row r="552" spans="7:8" x14ac:dyDescent="0.35">
      <c r="G552" s="6" t="s">
        <v>20</v>
      </c>
      <c r="H552">
        <v>4405</v>
      </c>
    </row>
    <row r="553" spans="7:8" x14ac:dyDescent="0.35">
      <c r="G553" s="6" t="s">
        <v>20</v>
      </c>
      <c r="H553">
        <v>92</v>
      </c>
    </row>
    <row r="554" spans="7:8" x14ac:dyDescent="0.35">
      <c r="G554" s="6" t="s">
        <v>20</v>
      </c>
      <c r="H554">
        <v>480</v>
      </c>
    </row>
    <row r="555" spans="7:8" x14ac:dyDescent="0.35">
      <c r="G555" s="6" t="s">
        <v>20</v>
      </c>
      <c r="H555">
        <v>64</v>
      </c>
    </row>
    <row r="556" spans="7:8" x14ac:dyDescent="0.35">
      <c r="G556" s="6" t="s">
        <v>20</v>
      </c>
      <c r="H556">
        <v>226</v>
      </c>
    </row>
    <row r="557" spans="7:8" x14ac:dyDescent="0.35">
      <c r="G557" s="6" t="s">
        <v>20</v>
      </c>
      <c r="H557">
        <v>64</v>
      </c>
    </row>
    <row r="558" spans="7:8" x14ac:dyDescent="0.35">
      <c r="G558" s="6" t="s">
        <v>20</v>
      </c>
      <c r="H558">
        <v>241</v>
      </c>
    </row>
    <row r="559" spans="7:8" x14ac:dyDescent="0.35">
      <c r="G559" s="6" t="s">
        <v>20</v>
      </c>
      <c r="H559">
        <v>132</v>
      </c>
    </row>
    <row r="560" spans="7:8" x14ac:dyDescent="0.35">
      <c r="G560" s="6" t="s">
        <v>20</v>
      </c>
      <c r="H560">
        <v>75</v>
      </c>
    </row>
    <row r="561" spans="7:8" x14ac:dyDescent="0.35">
      <c r="G561" s="6" t="s">
        <v>20</v>
      </c>
      <c r="H561">
        <v>842</v>
      </c>
    </row>
    <row r="562" spans="7:8" x14ac:dyDescent="0.35">
      <c r="G562" s="6" t="s">
        <v>20</v>
      </c>
      <c r="H562">
        <v>2043</v>
      </c>
    </row>
    <row r="563" spans="7:8" x14ac:dyDescent="0.35">
      <c r="G563" s="6" t="s">
        <v>20</v>
      </c>
      <c r="H563">
        <v>112</v>
      </c>
    </row>
    <row r="564" spans="7:8" x14ac:dyDescent="0.35">
      <c r="G564" s="6" t="s">
        <v>20</v>
      </c>
      <c r="H564">
        <v>139</v>
      </c>
    </row>
    <row r="565" spans="7:8" x14ac:dyDescent="0.35">
      <c r="G565" s="6" t="s">
        <v>20</v>
      </c>
      <c r="H565">
        <v>374</v>
      </c>
    </row>
    <row r="566" spans="7:8" x14ac:dyDescent="0.35">
      <c r="G566" s="6" t="s">
        <v>20</v>
      </c>
      <c r="H566">
        <v>1122</v>
      </c>
    </row>
  </sheetData>
  <conditionalFormatting sqref="A2:A365">
    <cfRule type="cellIs" dxfId="12" priority="7" operator="equal">
      <formula>"canceled"</formula>
    </cfRule>
    <cfRule type="cellIs" dxfId="11" priority="8" operator="equal">
      <formula>"live"</formula>
    </cfRule>
    <cfRule type="cellIs" dxfId="10" priority="9" operator="equal">
      <formula>"successful"</formula>
    </cfRule>
    <cfRule type="cellIs" dxfId="9" priority="10" operator="equal">
      <formula>"failed"</formula>
    </cfRule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66">
    <cfRule type="cellIs" dxfId="8" priority="1" operator="equal">
      <formula>"canceled"</formula>
    </cfRule>
    <cfRule type="cellIs" dxfId="7" priority="2" operator="equal">
      <formula>"live"</formula>
    </cfRule>
    <cfRule type="cellIs" dxfId="6" priority="3" operator="equal">
      <formula>"successful"</formula>
    </cfRule>
    <cfRule type="cellIs" dxfId="5" priority="4" operator="equal">
      <formula>"failed"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154C-5315-445F-81A4-DE429896DB97}">
  <dimension ref="A1:U1001"/>
  <sheetViews>
    <sheetView topLeftCell="B987" workbookViewId="0">
      <selection activeCell="G437" sqref="G437:H1001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4" max="5" width="11.9140625" style="11" bestFit="1" customWidth="1"/>
    <col min="6" max="6" width="16.1640625" style="9" customWidth="1"/>
    <col min="7" max="7" width="10.6640625" style="6"/>
    <col min="8" max="8" width="13" bestFit="1" customWidth="1"/>
    <col min="9" max="9" width="17.08203125" style="11" bestFit="1" customWidth="1"/>
    <col min="11" max="11" width="8" bestFit="1" customWidth="1"/>
    <col min="12" max="12" width="10.6640625" style="19" hidden="1" customWidth="1"/>
    <col min="13" max="13" width="10.83203125" style="17" bestFit="1" customWidth="1"/>
    <col min="14" max="14" width="11.1640625" hidden="1" customWidth="1"/>
    <col min="15" max="15" width="12.5" style="19" bestFit="1" customWidth="1"/>
    <col min="16" max="16" width="11.1640625" hidden="1" customWidth="1"/>
    <col min="19" max="19" width="25.33203125" customWidth="1"/>
    <col min="20" max="20" width="28.5" bestFit="1" customWidth="1"/>
    <col min="21" max="21" width="16.9140625" bestFit="1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0" t="s">
        <v>2</v>
      </c>
      <c r="E1" s="10" t="s">
        <v>3</v>
      </c>
      <c r="F1" s="8" t="s">
        <v>2029</v>
      </c>
      <c r="G1" s="5" t="s">
        <v>4</v>
      </c>
      <c r="H1" s="1" t="s">
        <v>5</v>
      </c>
      <c r="I1" s="10" t="s">
        <v>2030</v>
      </c>
      <c r="J1" s="1" t="s">
        <v>6</v>
      </c>
      <c r="K1" s="1" t="s">
        <v>7</v>
      </c>
      <c r="L1" s="18" t="s">
        <v>2086</v>
      </c>
      <c r="M1" s="1" t="s">
        <v>2072</v>
      </c>
      <c r="N1" s="1" t="s">
        <v>8</v>
      </c>
      <c r="O1" s="18" t="s">
        <v>2073</v>
      </c>
      <c r="P1" s="1" t="s">
        <v>9</v>
      </c>
      <c r="Q1" s="1" t="s">
        <v>10</v>
      </c>
      <c r="R1" s="1" t="s">
        <v>11</v>
      </c>
      <c r="S1" s="1" t="s">
        <v>2028</v>
      </c>
      <c r="T1" s="1" t="s">
        <v>2032</v>
      </c>
      <c r="U1" s="1" t="s">
        <v>2031</v>
      </c>
    </row>
    <row r="2" spans="1:21" x14ac:dyDescent="0.35">
      <c r="A2">
        <v>0</v>
      </c>
      <c r="B2" s="4" t="s">
        <v>12</v>
      </c>
      <c r="C2" s="3" t="s">
        <v>13</v>
      </c>
      <c r="D2" s="11">
        <v>100</v>
      </c>
      <c r="E2" s="11">
        <v>0</v>
      </c>
      <c r="F2" s="9">
        <f>E2/D2*100</f>
        <v>0</v>
      </c>
      <c r="G2" s="6" t="s">
        <v>74</v>
      </c>
      <c r="H2">
        <v>0</v>
      </c>
      <c r="I2" s="11">
        <v>0</v>
      </c>
      <c r="J2" t="s">
        <v>15</v>
      </c>
      <c r="K2" t="s">
        <v>16</v>
      </c>
      <c r="L2" s="19">
        <v>42336</v>
      </c>
      <c r="M2" s="16">
        <f>(((N2/60)/60)/24)+DATE(1970,1,1)</f>
        <v>42336.25</v>
      </c>
      <c r="N2">
        <v>1448690400</v>
      </c>
      <c r="O2" s="19">
        <f>(((P2/60)/60)/24)+DATE(1970,1,1)</f>
        <v>42353.25</v>
      </c>
      <c r="P2">
        <v>1450159200</v>
      </c>
      <c r="Q2" t="b">
        <v>0</v>
      </c>
      <c r="R2" t="b">
        <v>0</v>
      </c>
      <c r="S2" t="s">
        <v>17</v>
      </c>
      <c r="T2" t="str">
        <f>LEFT(S2,FIND("~",SUBSTITUTE(S2,"/","~",LEN(S2)-LEN(SUBSTITUTE(S2,"/",""))))-1)</f>
        <v>food</v>
      </c>
      <c r="U2" t="str">
        <f>RIGHT(S2,LEN(S2)-FIND("/",S2))</f>
        <v>food trucks</v>
      </c>
    </row>
    <row r="3" spans="1:21" x14ac:dyDescent="0.35">
      <c r="A3">
        <v>1</v>
      </c>
      <c r="B3" s="4" t="s">
        <v>18</v>
      </c>
      <c r="C3" s="3" t="s">
        <v>19</v>
      </c>
      <c r="D3" s="11">
        <v>100</v>
      </c>
      <c r="E3" s="11">
        <v>14560</v>
      </c>
      <c r="F3" s="9">
        <f>E3/D3*100</f>
        <v>14560</v>
      </c>
      <c r="G3" s="6" t="s">
        <v>74</v>
      </c>
      <c r="H3">
        <v>158</v>
      </c>
      <c r="I3" s="11">
        <f>E3/H3</f>
        <v>92.151898734177209</v>
      </c>
      <c r="J3" t="s">
        <v>21</v>
      </c>
      <c r="K3" t="s">
        <v>22</v>
      </c>
      <c r="L3" s="19">
        <f>(((N3/60)/60)/24)+DATE(1970,1,1)</f>
        <v>41870.208333333336</v>
      </c>
      <c r="M3" s="16">
        <f>(((N3/60)/60)/24)+DATE(1970,1,1)</f>
        <v>41870.208333333336</v>
      </c>
      <c r="N3">
        <v>1408424400</v>
      </c>
      <c r="O3" s="19">
        <f>(((P3/60)/60)/24)+DATE(1970,1,1)</f>
        <v>41872.208333333336</v>
      </c>
      <c r="P3">
        <v>1408597200</v>
      </c>
      <c r="Q3" t="b">
        <v>0</v>
      </c>
      <c r="R3" t="b">
        <v>1</v>
      </c>
      <c r="S3" t="s">
        <v>23</v>
      </c>
      <c r="T3" t="str">
        <f>LEFT(S3,FIND("~",SUBSTITUTE(S3,"/","~",LEN(S3)-LEN(SUBSTITUTE(S3,"/",""))))-1)</f>
        <v>music</v>
      </c>
      <c r="U3" t="str">
        <f>RIGHT(S3,LEN(S3)-FIND("/",S3))</f>
        <v>rock</v>
      </c>
    </row>
    <row r="4" spans="1:21" ht="31" x14ac:dyDescent="0.35">
      <c r="A4">
        <v>2</v>
      </c>
      <c r="B4" s="4" t="s">
        <v>24</v>
      </c>
      <c r="C4" s="3" t="s">
        <v>25</v>
      </c>
      <c r="D4" s="11">
        <v>100</v>
      </c>
      <c r="E4" s="11">
        <v>142523</v>
      </c>
      <c r="F4" s="9">
        <f>E4/D4*100</f>
        <v>142523</v>
      </c>
      <c r="G4" s="6" t="s">
        <v>74</v>
      </c>
      <c r="H4">
        <v>1425</v>
      </c>
      <c r="I4" s="11">
        <f>E4/H4</f>
        <v>100.01614035087719</v>
      </c>
      <c r="J4" t="s">
        <v>26</v>
      </c>
      <c r="K4" t="s">
        <v>27</v>
      </c>
      <c r="L4" s="19">
        <f>(((N4/60)/60)/24)+DATE(1970,1,1)</f>
        <v>41595.25</v>
      </c>
      <c r="M4" s="16">
        <f>(((N4/60)/60)/24)+DATE(1970,1,1)</f>
        <v>41595.25</v>
      </c>
      <c r="N4">
        <v>1384668000</v>
      </c>
      <c r="O4" s="19">
        <f>(((P4/60)/60)/24)+DATE(1970,1,1)</f>
        <v>41597.25</v>
      </c>
      <c r="P4">
        <v>1384840800</v>
      </c>
      <c r="Q4" t="b">
        <v>0</v>
      </c>
      <c r="R4" t="b">
        <v>0</v>
      </c>
      <c r="S4" t="s">
        <v>28</v>
      </c>
      <c r="T4" t="str">
        <f>LEFT(S4,FIND("~",SUBSTITUTE(S4,"/","~",LEN(S4)-LEN(SUBSTITUTE(S4,"/",""))))-1)</f>
        <v>technology</v>
      </c>
      <c r="U4" t="str">
        <f>RIGHT(S4,LEN(S4)-FIND("/",S4))</f>
        <v>web</v>
      </c>
    </row>
    <row r="5" spans="1:21" ht="31" x14ac:dyDescent="0.35">
      <c r="A5">
        <v>3</v>
      </c>
      <c r="B5" s="4" t="s">
        <v>29</v>
      </c>
      <c r="C5" s="3" t="s">
        <v>30</v>
      </c>
      <c r="D5" s="11">
        <v>100</v>
      </c>
      <c r="E5" s="11">
        <v>2477</v>
      </c>
      <c r="F5" s="9">
        <f>E5/D5*100</f>
        <v>2477</v>
      </c>
      <c r="G5" s="6" t="s">
        <v>74</v>
      </c>
      <c r="H5">
        <v>24</v>
      </c>
      <c r="I5" s="11">
        <f>E5/H5</f>
        <v>103.20833333333333</v>
      </c>
      <c r="J5" t="s">
        <v>21</v>
      </c>
      <c r="K5" t="s">
        <v>22</v>
      </c>
      <c r="L5" s="19">
        <f>(((N5/60)/60)/24)+DATE(1970,1,1)</f>
        <v>43688.208333333328</v>
      </c>
      <c r="M5" s="16">
        <f>(((N5/60)/60)/24)+DATE(1970,1,1)</f>
        <v>43688.208333333328</v>
      </c>
      <c r="N5">
        <v>1565499600</v>
      </c>
      <c r="O5" s="19">
        <f>(((P5/60)/60)/24)+DATE(1970,1,1)</f>
        <v>43728.208333333328</v>
      </c>
      <c r="P5">
        <v>1568955600</v>
      </c>
      <c r="Q5" t="b">
        <v>0</v>
      </c>
      <c r="R5" t="b">
        <v>0</v>
      </c>
      <c r="S5" t="s">
        <v>23</v>
      </c>
      <c r="T5" t="str">
        <f>LEFT(S5,FIND("~",SUBSTITUTE(S5,"/","~",LEN(S5)-LEN(SUBSTITUTE(S5,"/",""))))-1)</f>
        <v>music</v>
      </c>
      <c r="U5" t="str">
        <f>RIGHT(S5,LEN(S5)-FIND("/",S5))</f>
        <v>rock</v>
      </c>
    </row>
    <row r="6" spans="1:21" x14ac:dyDescent="0.35">
      <c r="A6">
        <v>4</v>
      </c>
      <c r="B6" s="4" t="s">
        <v>31</v>
      </c>
      <c r="C6" s="3" t="s">
        <v>32</v>
      </c>
      <c r="D6" s="11">
        <v>100</v>
      </c>
      <c r="E6" s="11">
        <v>5265</v>
      </c>
      <c r="F6" s="9">
        <f>E6/D6*100</f>
        <v>5265</v>
      </c>
      <c r="G6" s="6" t="s">
        <v>74</v>
      </c>
      <c r="H6">
        <v>53</v>
      </c>
      <c r="I6" s="11">
        <f>E6/H6</f>
        <v>99.339622641509436</v>
      </c>
      <c r="J6" t="s">
        <v>21</v>
      </c>
      <c r="K6" t="s">
        <v>22</v>
      </c>
      <c r="L6" s="19">
        <f>(((N6/60)/60)/24)+DATE(1970,1,1)</f>
        <v>43485.25</v>
      </c>
      <c r="M6" s="16">
        <f>(((N6/60)/60)/24)+DATE(1970,1,1)</f>
        <v>43485.25</v>
      </c>
      <c r="N6">
        <v>1547964000</v>
      </c>
      <c r="O6" s="19">
        <f>(((P6/60)/60)/24)+DATE(1970,1,1)</f>
        <v>43489.25</v>
      </c>
      <c r="P6">
        <v>1548309600</v>
      </c>
      <c r="Q6" t="b">
        <v>0</v>
      </c>
      <c r="R6" t="b">
        <v>0</v>
      </c>
      <c r="S6" t="s">
        <v>33</v>
      </c>
      <c r="T6" t="str">
        <f>LEFT(S6,FIND("~",SUBSTITUTE(S6,"/","~",LEN(S6)-LEN(SUBSTITUTE(S6,"/",""))))-1)</f>
        <v>theater</v>
      </c>
      <c r="U6" t="str">
        <f>RIGHT(S6,LEN(S6)-FIND("/",S6))</f>
        <v>plays</v>
      </c>
    </row>
    <row r="7" spans="1:21" x14ac:dyDescent="0.35">
      <c r="A7">
        <v>5</v>
      </c>
      <c r="B7" s="4" t="s">
        <v>34</v>
      </c>
      <c r="C7" s="3" t="s">
        <v>35</v>
      </c>
      <c r="D7" s="11">
        <v>100</v>
      </c>
      <c r="E7" s="11">
        <v>13195</v>
      </c>
      <c r="F7" s="9">
        <f>E7/D7*100</f>
        <v>13194.999999999998</v>
      </c>
      <c r="G7" s="6" t="s">
        <v>74</v>
      </c>
      <c r="H7">
        <v>174</v>
      </c>
      <c r="I7" s="11">
        <f>E7/H7</f>
        <v>75.833333333333329</v>
      </c>
      <c r="J7" t="s">
        <v>36</v>
      </c>
      <c r="K7" t="s">
        <v>37</v>
      </c>
      <c r="L7" s="19">
        <f>(((N7/60)/60)/24)+DATE(1970,1,1)</f>
        <v>41149.208333333336</v>
      </c>
      <c r="M7" s="16">
        <f>(((N7/60)/60)/24)+DATE(1970,1,1)</f>
        <v>41149.208333333336</v>
      </c>
      <c r="N7">
        <v>1346130000</v>
      </c>
      <c r="O7" s="19">
        <f>(((P7/60)/60)/24)+DATE(1970,1,1)</f>
        <v>41160.208333333336</v>
      </c>
      <c r="P7">
        <v>1347080400</v>
      </c>
      <c r="Q7" t="b">
        <v>0</v>
      </c>
      <c r="R7" t="b">
        <v>0</v>
      </c>
      <c r="S7" t="s">
        <v>33</v>
      </c>
      <c r="T7" t="str">
        <f>LEFT(S7,FIND("~",SUBSTITUTE(S7,"/","~",LEN(S7)-LEN(SUBSTITUTE(S7,"/",""))))-1)</f>
        <v>theater</v>
      </c>
      <c r="U7" t="str">
        <f>RIGHT(S7,LEN(S7)-FIND("/",S7))</f>
        <v>plays</v>
      </c>
    </row>
    <row r="8" spans="1:21" x14ac:dyDescent="0.35">
      <c r="A8">
        <v>6</v>
      </c>
      <c r="B8" s="4" t="s">
        <v>38</v>
      </c>
      <c r="C8" s="3" t="s">
        <v>39</v>
      </c>
      <c r="D8" s="11">
        <v>100</v>
      </c>
      <c r="E8" s="11">
        <v>1090</v>
      </c>
      <c r="F8" s="9">
        <f>E8/D8*100</f>
        <v>1090</v>
      </c>
      <c r="G8" s="6" t="s">
        <v>74</v>
      </c>
      <c r="H8">
        <v>18</v>
      </c>
      <c r="I8" s="11">
        <f>E8/H8</f>
        <v>60.555555555555557</v>
      </c>
      <c r="J8" t="s">
        <v>40</v>
      </c>
      <c r="K8" t="s">
        <v>41</v>
      </c>
      <c r="L8" s="19">
        <f>(((N8/60)/60)/24)+DATE(1970,1,1)</f>
        <v>42991.208333333328</v>
      </c>
      <c r="M8" s="16">
        <f>(((N8/60)/60)/24)+DATE(1970,1,1)</f>
        <v>42991.208333333328</v>
      </c>
      <c r="N8">
        <v>1505278800</v>
      </c>
      <c r="O8" s="19">
        <f>(((P8/60)/60)/24)+DATE(1970,1,1)</f>
        <v>42992.208333333328</v>
      </c>
      <c r="P8">
        <v>1505365200</v>
      </c>
      <c r="Q8" t="b">
        <v>0</v>
      </c>
      <c r="R8" t="b">
        <v>0</v>
      </c>
      <c r="S8" t="s">
        <v>42</v>
      </c>
      <c r="T8" t="str">
        <f>LEFT(S8,FIND("~",SUBSTITUTE(S8,"/","~",LEN(S8)-LEN(SUBSTITUTE(S8,"/",""))))-1)</f>
        <v>film &amp; video</v>
      </c>
      <c r="U8" t="str">
        <f>RIGHT(S8,LEN(S8)-FIND("/",S8))</f>
        <v>documentary</v>
      </c>
    </row>
    <row r="9" spans="1:21" x14ac:dyDescent="0.35">
      <c r="A9">
        <v>7</v>
      </c>
      <c r="B9" s="4" t="s">
        <v>43</v>
      </c>
      <c r="C9" s="3" t="s">
        <v>44</v>
      </c>
      <c r="D9" s="11">
        <v>100</v>
      </c>
      <c r="E9" s="11">
        <v>14741</v>
      </c>
      <c r="F9" s="9">
        <f>E9/D9*100</f>
        <v>14741</v>
      </c>
      <c r="G9" s="6" t="s">
        <v>74</v>
      </c>
      <c r="H9">
        <v>227</v>
      </c>
      <c r="I9" s="11">
        <f>E9/H9</f>
        <v>64.93832599118943</v>
      </c>
      <c r="J9" t="s">
        <v>36</v>
      </c>
      <c r="K9" t="s">
        <v>37</v>
      </c>
      <c r="L9" s="19">
        <f>(((N9/60)/60)/24)+DATE(1970,1,1)</f>
        <v>42229.208333333328</v>
      </c>
      <c r="M9" s="16">
        <f>(((N9/60)/60)/24)+DATE(1970,1,1)</f>
        <v>42229.208333333328</v>
      </c>
      <c r="N9">
        <v>1439442000</v>
      </c>
      <c r="O9" s="19">
        <f>(((P9/60)/60)/24)+DATE(1970,1,1)</f>
        <v>42231.208333333328</v>
      </c>
      <c r="P9">
        <v>1439614800</v>
      </c>
      <c r="Q9" t="b">
        <v>0</v>
      </c>
      <c r="R9" t="b">
        <v>0</v>
      </c>
      <c r="S9" t="s">
        <v>33</v>
      </c>
      <c r="T9" t="str">
        <f>LEFT(S9,FIND("~",SUBSTITUTE(S9,"/","~",LEN(S9)-LEN(SUBSTITUTE(S9,"/",""))))-1)</f>
        <v>theater</v>
      </c>
      <c r="U9" t="str">
        <f>RIGHT(S9,LEN(S9)-FIND("/",S9))</f>
        <v>plays</v>
      </c>
    </row>
    <row r="10" spans="1:21" x14ac:dyDescent="0.35">
      <c r="A10">
        <v>8</v>
      </c>
      <c r="B10" s="4" t="s">
        <v>45</v>
      </c>
      <c r="C10" s="3" t="s">
        <v>46</v>
      </c>
      <c r="D10" s="11">
        <v>100</v>
      </c>
      <c r="E10" s="11">
        <v>21946</v>
      </c>
      <c r="F10" s="9">
        <f>E10/D10*100</f>
        <v>21946</v>
      </c>
      <c r="G10" s="6" t="s">
        <v>74</v>
      </c>
      <c r="H10">
        <v>708</v>
      </c>
      <c r="I10" s="11">
        <f>E10/H10</f>
        <v>30.997175141242938</v>
      </c>
      <c r="J10" t="s">
        <v>36</v>
      </c>
      <c r="K10" t="s">
        <v>37</v>
      </c>
      <c r="L10" s="19">
        <f>(((N10/60)/60)/24)+DATE(1970,1,1)</f>
        <v>40399.208333333336</v>
      </c>
      <c r="M10" s="16">
        <f>(((N10/60)/60)/24)+DATE(1970,1,1)</f>
        <v>40399.208333333336</v>
      </c>
      <c r="N10">
        <v>1281330000</v>
      </c>
      <c r="O10" s="19">
        <f>(((P10/60)/60)/24)+DATE(1970,1,1)</f>
        <v>40401.208333333336</v>
      </c>
      <c r="P10">
        <v>1281502800</v>
      </c>
      <c r="Q10" t="b">
        <v>0</v>
      </c>
      <c r="R10" t="b">
        <v>0</v>
      </c>
      <c r="S10" t="s">
        <v>33</v>
      </c>
      <c r="T10" t="str">
        <f>LEFT(S10,FIND("~",SUBSTITUTE(S10,"/","~",LEN(S10)-LEN(SUBSTITUTE(S10,"/",""))))-1)</f>
        <v>theater</v>
      </c>
      <c r="U10" t="str">
        <f>RIGHT(S10,LEN(S10)-FIND("/",S10))</f>
        <v>plays</v>
      </c>
    </row>
    <row r="11" spans="1:21" x14ac:dyDescent="0.35">
      <c r="A11">
        <v>9</v>
      </c>
      <c r="B11" s="4" t="s">
        <v>48</v>
      </c>
      <c r="C11" s="3" t="s">
        <v>49</v>
      </c>
      <c r="D11" s="11">
        <v>100</v>
      </c>
      <c r="E11" s="11">
        <v>3208</v>
      </c>
      <c r="F11" s="9">
        <f>E11/D11*100</f>
        <v>3208</v>
      </c>
      <c r="G11" s="6" t="s">
        <v>74</v>
      </c>
      <c r="H11">
        <v>44</v>
      </c>
      <c r="I11" s="11">
        <f>E11/H11</f>
        <v>72.909090909090907</v>
      </c>
      <c r="J11" t="s">
        <v>21</v>
      </c>
      <c r="K11" t="s">
        <v>22</v>
      </c>
      <c r="L11" s="19">
        <f>(((N11/60)/60)/24)+DATE(1970,1,1)</f>
        <v>41536.208333333336</v>
      </c>
      <c r="M11" s="16">
        <f>(((N11/60)/60)/24)+DATE(1970,1,1)</f>
        <v>41536.208333333336</v>
      </c>
      <c r="N11">
        <v>1379566800</v>
      </c>
      <c r="O11" s="19">
        <f>(((P11/60)/60)/24)+DATE(1970,1,1)</f>
        <v>41585.25</v>
      </c>
      <c r="P11">
        <v>1383804000</v>
      </c>
      <c r="Q11" t="b">
        <v>0</v>
      </c>
      <c r="R11" t="b">
        <v>0</v>
      </c>
      <c r="S11" t="s">
        <v>50</v>
      </c>
      <c r="T11" t="str">
        <f>LEFT(S11,FIND("~",SUBSTITUTE(S11,"/","~",LEN(S11)-LEN(SUBSTITUTE(S11,"/",""))))-1)</f>
        <v>music</v>
      </c>
      <c r="U11" t="str">
        <f>RIGHT(S11,LEN(S11)-FIND("/",S11))</f>
        <v>electric music</v>
      </c>
    </row>
    <row r="12" spans="1:21" x14ac:dyDescent="0.35">
      <c r="A12">
        <v>10</v>
      </c>
      <c r="B12" s="4" t="s">
        <v>51</v>
      </c>
      <c r="C12" s="3" t="s">
        <v>52</v>
      </c>
      <c r="D12" s="11">
        <v>100</v>
      </c>
      <c r="E12" s="11">
        <v>13838</v>
      </c>
      <c r="F12" s="9">
        <f>E12/D12*100</f>
        <v>13838</v>
      </c>
      <c r="G12" s="6" t="s">
        <v>74</v>
      </c>
      <c r="H12">
        <v>220</v>
      </c>
      <c r="I12" s="11">
        <f>E12/H12</f>
        <v>62.9</v>
      </c>
      <c r="J12" t="s">
        <v>21</v>
      </c>
      <c r="K12" t="s">
        <v>22</v>
      </c>
      <c r="L12" s="19">
        <f>(((N12/60)/60)/24)+DATE(1970,1,1)</f>
        <v>40404.208333333336</v>
      </c>
      <c r="M12" s="16">
        <f>(((N12/60)/60)/24)+DATE(1970,1,1)</f>
        <v>40404.208333333336</v>
      </c>
      <c r="N12">
        <v>1281762000</v>
      </c>
      <c r="O12" s="19">
        <f>(((P12/60)/60)/24)+DATE(1970,1,1)</f>
        <v>40452.208333333336</v>
      </c>
      <c r="P12">
        <v>1285909200</v>
      </c>
      <c r="Q12" t="b">
        <v>0</v>
      </c>
      <c r="R12" t="b">
        <v>0</v>
      </c>
      <c r="S12" t="s">
        <v>53</v>
      </c>
      <c r="T12" t="str">
        <f>LEFT(S12,FIND("~",SUBSTITUTE(S12,"/","~",LEN(S12)-LEN(SUBSTITUTE(S12,"/",""))))-1)</f>
        <v>film &amp; video</v>
      </c>
      <c r="U12" t="str">
        <f>RIGHT(S12,LEN(S12)-FIND("/",S12))</f>
        <v>drama</v>
      </c>
    </row>
    <row r="13" spans="1:21" ht="31" x14ac:dyDescent="0.35">
      <c r="A13">
        <v>11</v>
      </c>
      <c r="B13" s="4" t="s">
        <v>54</v>
      </c>
      <c r="C13" s="3" t="s">
        <v>55</v>
      </c>
      <c r="D13" s="11">
        <v>100</v>
      </c>
      <c r="E13" s="11">
        <v>3030</v>
      </c>
      <c r="F13" s="9">
        <f>E13/D13*100</f>
        <v>3030</v>
      </c>
      <c r="G13" s="6" t="s">
        <v>74</v>
      </c>
      <c r="H13">
        <v>27</v>
      </c>
      <c r="I13" s="11">
        <f>E13/H13</f>
        <v>112.22222222222223</v>
      </c>
      <c r="J13" t="s">
        <v>21</v>
      </c>
      <c r="K13" t="s">
        <v>22</v>
      </c>
      <c r="L13" s="19">
        <f>(((N13/60)/60)/24)+DATE(1970,1,1)</f>
        <v>40442.208333333336</v>
      </c>
      <c r="M13" s="16">
        <f>(((N13/60)/60)/24)+DATE(1970,1,1)</f>
        <v>40442.208333333336</v>
      </c>
      <c r="N13">
        <v>1285045200</v>
      </c>
      <c r="O13" s="19">
        <f>(((P13/60)/60)/24)+DATE(1970,1,1)</f>
        <v>40448.208333333336</v>
      </c>
      <c r="P13">
        <v>1285563600</v>
      </c>
      <c r="Q13" t="b">
        <v>0</v>
      </c>
      <c r="R13" t="b">
        <v>1</v>
      </c>
      <c r="S13" t="s">
        <v>33</v>
      </c>
      <c r="T13" t="str">
        <f>LEFT(S13,FIND("~",SUBSTITUTE(S13,"/","~",LEN(S13)-LEN(SUBSTITUTE(S13,"/",""))))-1)</f>
        <v>theater</v>
      </c>
      <c r="U13" t="str">
        <f>RIGHT(S13,LEN(S13)-FIND("/",S13))</f>
        <v>plays</v>
      </c>
    </row>
    <row r="14" spans="1:21" x14ac:dyDescent="0.35">
      <c r="A14">
        <v>12</v>
      </c>
      <c r="B14" s="4" t="s">
        <v>56</v>
      </c>
      <c r="C14" s="3" t="s">
        <v>57</v>
      </c>
      <c r="D14" s="11">
        <v>100</v>
      </c>
      <c r="E14" s="11">
        <v>5629</v>
      </c>
      <c r="F14" s="9">
        <f>E14/D14*100</f>
        <v>5629</v>
      </c>
      <c r="G14" s="6" t="s">
        <v>74</v>
      </c>
      <c r="H14">
        <v>55</v>
      </c>
      <c r="I14" s="11">
        <f>E14/H14</f>
        <v>102.34545454545454</v>
      </c>
      <c r="J14" t="s">
        <v>21</v>
      </c>
      <c r="K14" t="s">
        <v>22</v>
      </c>
      <c r="L14" s="19">
        <f>(((N14/60)/60)/24)+DATE(1970,1,1)</f>
        <v>43760.208333333328</v>
      </c>
      <c r="M14" s="16">
        <f>(((N14/60)/60)/24)+DATE(1970,1,1)</f>
        <v>43760.208333333328</v>
      </c>
      <c r="N14">
        <v>1571720400</v>
      </c>
      <c r="O14" s="19">
        <f>(((P14/60)/60)/24)+DATE(1970,1,1)</f>
        <v>43768.208333333328</v>
      </c>
      <c r="P14">
        <v>1572411600</v>
      </c>
      <c r="Q14" t="b">
        <v>0</v>
      </c>
      <c r="R14" t="b">
        <v>0</v>
      </c>
      <c r="S14" t="s">
        <v>53</v>
      </c>
      <c r="T14" t="str">
        <f>LEFT(S14,FIND("~",SUBSTITUTE(S14,"/","~",LEN(S14)-LEN(SUBSTITUTE(S14,"/",""))))-1)</f>
        <v>film &amp; video</v>
      </c>
      <c r="U14" t="str">
        <f>RIGHT(S14,LEN(S14)-FIND("/",S14))</f>
        <v>drama</v>
      </c>
    </row>
    <row r="15" spans="1:21" ht="31" x14ac:dyDescent="0.35">
      <c r="A15">
        <v>13</v>
      </c>
      <c r="B15" s="4" t="s">
        <v>58</v>
      </c>
      <c r="C15" s="3" t="s">
        <v>59</v>
      </c>
      <c r="D15" s="11">
        <v>100</v>
      </c>
      <c r="E15" s="11">
        <v>10295</v>
      </c>
      <c r="F15" s="9">
        <f>E15/D15*100</f>
        <v>10295</v>
      </c>
      <c r="G15" s="6" t="s">
        <v>74</v>
      </c>
      <c r="H15">
        <v>98</v>
      </c>
      <c r="I15" s="11">
        <f>E15/H15</f>
        <v>105.05102040816327</v>
      </c>
      <c r="J15" t="s">
        <v>21</v>
      </c>
      <c r="K15" t="s">
        <v>22</v>
      </c>
      <c r="L15" s="19">
        <f>(((N15/60)/60)/24)+DATE(1970,1,1)</f>
        <v>42532.208333333328</v>
      </c>
      <c r="M15" s="16">
        <f>(((N15/60)/60)/24)+DATE(1970,1,1)</f>
        <v>42532.208333333328</v>
      </c>
      <c r="N15">
        <v>1465621200</v>
      </c>
      <c r="O15" s="19">
        <f>(((P15/60)/60)/24)+DATE(1970,1,1)</f>
        <v>42544.208333333328</v>
      </c>
      <c r="P15">
        <v>1466658000</v>
      </c>
      <c r="Q15" t="b">
        <v>0</v>
      </c>
      <c r="R15" t="b">
        <v>0</v>
      </c>
      <c r="S15" t="s">
        <v>60</v>
      </c>
      <c r="T15" t="str">
        <f>LEFT(S15,FIND("~",SUBSTITUTE(S15,"/","~",LEN(S15)-LEN(SUBSTITUTE(S15,"/",""))))-1)</f>
        <v>music</v>
      </c>
      <c r="U15" t="str">
        <f>RIGHT(S15,LEN(S15)-FIND("/",S15))</f>
        <v>indie rock</v>
      </c>
    </row>
    <row r="16" spans="1:21" x14ac:dyDescent="0.35">
      <c r="A16">
        <v>14</v>
      </c>
      <c r="B16" s="4" t="s">
        <v>61</v>
      </c>
      <c r="C16" s="3" t="s">
        <v>62</v>
      </c>
      <c r="D16" s="11">
        <v>100</v>
      </c>
      <c r="E16" s="11">
        <v>18829</v>
      </c>
      <c r="F16" s="9">
        <f>E16/D16*100</f>
        <v>18829</v>
      </c>
      <c r="G16" s="6" t="s">
        <v>74</v>
      </c>
      <c r="H16">
        <v>200</v>
      </c>
      <c r="I16" s="11">
        <f>E16/H16</f>
        <v>94.144999999999996</v>
      </c>
      <c r="J16" t="s">
        <v>21</v>
      </c>
      <c r="K16" t="s">
        <v>22</v>
      </c>
      <c r="L16" s="19">
        <f>(((N16/60)/60)/24)+DATE(1970,1,1)</f>
        <v>40974.25</v>
      </c>
      <c r="M16" s="16">
        <f>(((N16/60)/60)/24)+DATE(1970,1,1)</f>
        <v>40974.25</v>
      </c>
      <c r="N16">
        <v>1331013600</v>
      </c>
      <c r="O16" s="19">
        <f>(((P16/60)/60)/24)+DATE(1970,1,1)</f>
        <v>41001.208333333336</v>
      </c>
      <c r="P16">
        <v>1333342800</v>
      </c>
      <c r="Q16" t="b">
        <v>0</v>
      </c>
      <c r="R16" t="b">
        <v>0</v>
      </c>
      <c r="S16" t="s">
        <v>60</v>
      </c>
      <c r="T16" t="str">
        <f>LEFT(S16,FIND("~",SUBSTITUTE(S16,"/","~",LEN(S16)-LEN(SUBSTITUTE(S16,"/",""))))-1)</f>
        <v>music</v>
      </c>
      <c r="U16" t="str">
        <f>RIGHT(S16,LEN(S16)-FIND("/",S16))</f>
        <v>indie rock</v>
      </c>
    </row>
    <row r="17" spans="1:21" x14ac:dyDescent="0.35">
      <c r="A17">
        <v>15</v>
      </c>
      <c r="B17" s="4" t="s">
        <v>63</v>
      </c>
      <c r="C17" s="3" t="s">
        <v>64</v>
      </c>
      <c r="D17" s="11">
        <v>100</v>
      </c>
      <c r="E17" s="11">
        <v>38414</v>
      </c>
      <c r="F17" s="9">
        <f>E17/D17*100</f>
        <v>38414</v>
      </c>
      <c r="G17" s="6" t="s">
        <v>74</v>
      </c>
      <c r="H17">
        <v>452</v>
      </c>
      <c r="I17" s="11">
        <f>E17/H17</f>
        <v>84.986725663716811</v>
      </c>
      <c r="J17" t="s">
        <v>21</v>
      </c>
      <c r="K17" t="s">
        <v>22</v>
      </c>
      <c r="L17" s="19">
        <f>(((N17/60)/60)/24)+DATE(1970,1,1)</f>
        <v>43809.25</v>
      </c>
      <c r="M17" s="16">
        <f>(((N17/60)/60)/24)+DATE(1970,1,1)</f>
        <v>43809.25</v>
      </c>
      <c r="N17">
        <v>1575957600</v>
      </c>
      <c r="O17" s="19">
        <f>(((P17/60)/60)/24)+DATE(1970,1,1)</f>
        <v>43813.25</v>
      </c>
      <c r="P17">
        <v>1576303200</v>
      </c>
      <c r="Q17" t="b">
        <v>0</v>
      </c>
      <c r="R17" t="b">
        <v>0</v>
      </c>
      <c r="S17" t="s">
        <v>65</v>
      </c>
      <c r="T17" t="str">
        <f>LEFT(S17,FIND("~",SUBSTITUTE(S17,"/","~",LEN(S17)-LEN(SUBSTITUTE(S17,"/",""))))-1)</f>
        <v>technology</v>
      </c>
      <c r="U17" t="str">
        <f>RIGHT(S17,LEN(S17)-FIND("/",S17))</f>
        <v>wearables</v>
      </c>
    </row>
    <row r="18" spans="1:21" x14ac:dyDescent="0.35">
      <c r="A18">
        <v>16</v>
      </c>
      <c r="B18" s="4" t="s">
        <v>66</v>
      </c>
      <c r="C18" s="3" t="s">
        <v>67</v>
      </c>
      <c r="D18" s="11">
        <v>100</v>
      </c>
      <c r="E18" s="11">
        <v>11041</v>
      </c>
      <c r="F18" s="9">
        <f>E18/D18*100</f>
        <v>11041</v>
      </c>
      <c r="G18" s="6" t="s">
        <v>74</v>
      </c>
      <c r="H18">
        <v>100</v>
      </c>
      <c r="I18" s="11">
        <f>E18/H18</f>
        <v>110.41</v>
      </c>
      <c r="J18" t="s">
        <v>21</v>
      </c>
      <c r="K18" t="s">
        <v>22</v>
      </c>
      <c r="L18" s="19">
        <f>(((N18/60)/60)/24)+DATE(1970,1,1)</f>
        <v>41661.25</v>
      </c>
      <c r="M18" s="16">
        <f>(((N18/60)/60)/24)+DATE(1970,1,1)</f>
        <v>41661.25</v>
      </c>
      <c r="N18">
        <v>1390370400</v>
      </c>
      <c r="O18" s="19">
        <f>(((P18/60)/60)/24)+DATE(1970,1,1)</f>
        <v>41683.25</v>
      </c>
      <c r="P18">
        <v>1392271200</v>
      </c>
      <c r="Q18" t="b">
        <v>0</v>
      </c>
      <c r="R18" t="b">
        <v>0</v>
      </c>
      <c r="S18" t="s">
        <v>68</v>
      </c>
      <c r="T18" t="str">
        <f>LEFT(S18,FIND("~",SUBSTITUTE(S18,"/","~",LEN(S18)-LEN(SUBSTITUTE(S18,"/",""))))-1)</f>
        <v>publishing</v>
      </c>
      <c r="U18" t="str">
        <f>RIGHT(S18,LEN(S18)-FIND("/",S18))</f>
        <v>nonfiction</v>
      </c>
    </row>
    <row r="19" spans="1:21" x14ac:dyDescent="0.35">
      <c r="A19">
        <v>17</v>
      </c>
      <c r="B19" s="4" t="s">
        <v>69</v>
      </c>
      <c r="C19" s="3" t="s">
        <v>70</v>
      </c>
      <c r="D19" s="11">
        <v>100</v>
      </c>
      <c r="E19" s="11">
        <v>134845</v>
      </c>
      <c r="F19" s="9">
        <f>E19/D19*100</f>
        <v>134845</v>
      </c>
      <c r="G19" s="6" t="s">
        <v>74</v>
      </c>
      <c r="H19">
        <v>1249</v>
      </c>
      <c r="I19" s="11">
        <f>E19/H19</f>
        <v>107.96236989591674</v>
      </c>
      <c r="J19" t="s">
        <v>21</v>
      </c>
      <c r="K19" t="s">
        <v>22</v>
      </c>
      <c r="L19" s="19">
        <f>(((N19/60)/60)/24)+DATE(1970,1,1)</f>
        <v>40555.25</v>
      </c>
      <c r="M19" s="16">
        <f>(((N19/60)/60)/24)+DATE(1970,1,1)</f>
        <v>40555.25</v>
      </c>
      <c r="N19">
        <v>1294812000</v>
      </c>
      <c r="O19" s="19">
        <f>(((P19/60)/60)/24)+DATE(1970,1,1)</f>
        <v>40556.25</v>
      </c>
      <c r="P19">
        <v>1294898400</v>
      </c>
      <c r="Q19" t="b">
        <v>0</v>
      </c>
      <c r="R19" t="b">
        <v>0</v>
      </c>
      <c r="S19" t="s">
        <v>71</v>
      </c>
      <c r="T19" t="str">
        <f>LEFT(S19,FIND("~",SUBSTITUTE(S19,"/","~",LEN(S19)-LEN(SUBSTITUTE(S19,"/",""))))-1)</f>
        <v>film &amp; video</v>
      </c>
      <c r="U19" t="str">
        <f>RIGHT(S19,LEN(S19)-FIND("/",S19))</f>
        <v>animation</v>
      </c>
    </row>
    <row r="20" spans="1:21" x14ac:dyDescent="0.35">
      <c r="A20">
        <v>18</v>
      </c>
      <c r="B20" s="4" t="s">
        <v>72</v>
      </c>
      <c r="C20" s="3" t="s">
        <v>73</v>
      </c>
      <c r="D20" s="11">
        <v>100</v>
      </c>
      <c r="E20" s="11">
        <v>6089</v>
      </c>
      <c r="F20" s="9">
        <f>E20/D20*100</f>
        <v>6089</v>
      </c>
      <c r="G20" s="6" t="s">
        <v>74</v>
      </c>
      <c r="H20">
        <v>135</v>
      </c>
      <c r="I20" s="11">
        <f>E20/H20</f>
        <v>45.103703703703701</v>
      </c>
      <c r="J20" t="s">
        <v>21</v>
      </c>
      <c r="K20" t="s">
        <v>22</v>
      </c>
      <c r="L20" s="19">
        <f>(((N20/60)/60)/24)+DATE(1970,1,1)</f>
        <v>43351.208333333328</v>
      </c>
      <c r="M20" s="16">
        <f>(((N20/60)/60)/24)+DATE(1970,1,1)</f>
        <v>43351.208333333328</v>
      </c>
      <c r="N20">
        <v>1536382800</v>
      </c>
      <c r="O20" s="19">
        <f>(((P20/60)/60)/24)+DATE(1970,1,1)</f>
        <v>43359.208333333328</v>
      </c>
      <c r="P20">
        <v>1537074000</v>
      </c>
      <c r="Q20" t="b">
        <v>0</v>
      </c>
      <c r="R20" t="b">
        <v>0</v>
      </c>
      <c r="S20" t="s">
        <v>33</v>
      </c>
      <c r="T20" t="str">
        <f>LEFT(S20,FIND("~",SUBSTITUTE(S20,"/","~",LEN(S20)-LEN(SUBSTITUTE(S20,"/",""))))-1)</f>
        <v>theater</v>
      </c>
      <c r="U20" t="str">
        <f>RIGHT(S20,LEN(S20)-FIND("/",S20))</f>
        <v>plays</v>
      </c>
    </row>
    <row r="21" spans="1:21" x14ac:dyDescent="0.35">
      <c r="A21">
        <v>19</v>
      </c>
      <c r="B21" s="4" t="s">
        <v>75</v>
      </c>
      <c r="C21" s="3" t="s">
        <v>76</v>
      </c>
      <c r="D21" s="11">
        <v>100</v>
      </c>
      <c r="E21" s="11">
        <v>30331</v>
      </c>
      <c r="F21" s="9">
        <f>E21/D21*100</f>
        <v>30331</v>
      </c>
      <c r="G21" s="6" t="s">
        <v>74</v>
      </c>
      <c r="H21">
        <v>674</v>
      </c>
      <c r="I21" s="11">
        <f>E21/H21</f>
        <v>45.001483679525222</v>
      </c>
      <c r="J21" t="s">
        <v>21</v>
      </c>
      <c r="K21" t="s">
        <v>22</v>
      </c>
      <c r="L21" s="19">
        <f>(((N21/60)/60)/24)+DATE(1970,1,1)</f>
        <v>43528.25</v>
      </c>
      <c r="M21" s="16">
        <f>(((N21/60)/60)/24)+DATE(1970,1,1)</f>
        <v>43528.25</v>
      </c>
      <c r="N21">
        <v>1551679200</v>
      </c>
      <c r="O21" s="19">
        <f>(((P21/60)/60)/24)+DATE(1970,1,1)</f>
        <v>43549.208333333328</v>
      </c>
      <c r="P21">
        <v>1553490000</v>
      </c>
      <c r="Q21" t="b">
        <v>0</v>
      </c>
      <c r="R21" t="b">
        <v>1</v>
      </c>
      <c r="S21" t="s">
        <v>33</v>
      </c>
      <c r="T21" t="str">
        <f>LEFT(S21,FIND("~",SUBSTITUTE(S21,"/","~",LEN(S21)-LEN(SUBSTITUTE(S21,"/",""))))-1)</f>
        <v>theater</v>
      </c>
      <c r="U21" t="str">
        <f>RIGHT(S21,LEN(S21)-FIND("/",S21))</f>
        <v>plays</v>
      </c>
    </row>
    <row r="22" spans="1:21" x14ac:dyDescent="0.35">
      <c r="A22">
        <v>20</v>
      </c>
      <c r="B22" s="4" t="s">
        <v>77</v>
      </c>
      <c r="C22" s="3" t="s">
        <v>78</v>
      </c>
      <c r="D22" s="11">
        <v>600</v>
      </c>
      <c r="E22" s="11">
        <v>147936</v>
      </c>
      <c r="F22" s="9">
        <f>E22/D22*100</f>
        <v>24656</v>
      </c>
      <c r="G22" s="6" t="s">
        <v>74</v>
      </c>
      <c r="H22">
        <v>1396</v>
      </c>
      <c r="I22" s="11">
        <f>E22/H22</f>
        <v>105.97134670487107</v>
      </c>
      <c r="J22" t="s">
        <v>21</v>
      </c>
      <c r="K22" t="s">
        <v>22</v>
      </c>
      <c r="L22" s="19">
        <f>(((N22/60)/60)/24)+DATE(1970,1,1)</f>
        <v>41848.208333333336</v>
      </c>
      <c r="M22" s="16">
        <f>(((N22/60)/60)/24)+DATE(1970,1,1)</f>
        <v>41848.208333333336</v>
      </c>
      <c r="N22">
        <v>1406523600</v>
      </c>
      <c r="O22" s="19">
        <f>(((P22/60)/60)/24)+DATE(1970,1,1)</f>
        <v>41848.208333333336</v>
      </c>
      <c r="P22">
        <v>1406523600</v>
      </c>
      <c r="Q22" t="b">
        <v>0</v>
      </c>
      <c r="R22" t="b">
        <v>0</v>
      </c>
      <c r="S22" t="s">
        <v>53</v>
      </c>
      <c r="T22" t="str">
        <f>LEFT(S22,FIND("~",SUBSTITUTE(S22,"/","~",LEN(S22)-LEN(SUBSTITUTE(S22,"/",""))))-1)</f>
        <v>film &amp; video</v>
      </c>
      <c r="U22" t="str">
        <f>RIGHT(S22,LEN(S22)-FIND("/",S22))</f>
        <v>drama</v>
      </c>
    </row>
    <row r="23" spans="1:21" x14ac:dyDescent="0.35">
      <c r="A23">
        <v>21</v>
      </c>
      <c r="B23" s="4" t="s">
        <v>79</v>
      </c>
      <c r="C23" s="3" t="s">
        <v>80</v>
      </c>
      <c r="D23" s="11">
        <v>600</v>
      </c>
      <c r="E23" s="11">
        <v>38533</v>
      </c>
      <c r="F23" s="9">
        <f>E23/D23*100</f>
        <v>6422.1666666666661</v>
      </c>
      <c r="G23" s="6" t="s">
        <v>74</v>
      </c>
      <c r="H23">
        <v>558</v>
      </c>
      <c r="I23" s="11">
        <f>E23/H23</f>
        <v>69.055555555555557</v>
      </c>
      <c r="J23" t="s">
        <v>21</v>
      </c>
      <c r="K23" t="s">
        <v>22</v>
      </c>
      <c r="L23" s="19">
        <f>(((N23/60)/60)/24)+DATE(1970,1,1)</f>
        <v>40770.208333333336</v>
      </c>
      <c r="M23" s="16">
        <f>(((N23/60)/60)/24)+DATE(1970,1,1)</f>
        <v>40770.208333333336</v>
      </c>
      <c r="N23">
        <v>1313384400</v>
      </c>
      <c r="O23" s="19">
        <f>(((P23/60)/60)/24)+DATE(1970,1,1)</f>
        <v>40804.208333333336</v>
      </c>
      <c r="P23">
        <v>1316322000</v>
      </c>
      <c r="Q23" t="b">
        <v>0</v>
      </c>
      <c r="R23" t="b">
        <v>0</v>
      </c>
      <c r="S23" t="s">
        <v>33</v>
      </c>
      <c r="T23" t="str">
        <f>LEFT(S23,FIND("~",SUBSTITUTE(S23,"/","~",LEN(S23)-LEN(SUBSTITUTE(S23,"/",""))))-1)</f>
        <v>theater</v>
      </c>
      <c r="U23" t="str">
        <f>RIGHT(S23,LEN(S23)-FIND("/",S23))</f>
        <v>plays</v>
      </c>
    </row>
    <row r="24" spans="1:21" x14ac:dyDescent="0.35">
      <c r="A24">
        <v>22</v>
      </c>
      <c r="B24" s="4" t="s">
        <v>81</v>
      </c>
      <c r="C24" s="3" t="s">
        <v>82</v>
      </c>
      <c r="D24" s="11">
        <v>600</v>
      </c>
      <c r="E24" s="11">
        <v>75690</v>
      </c>
      <c r="F24" s="9">
        <f>E24/D24*100</f>
        <v>12615</v>
      </c>
      <c r="G24" s="6" t="s">
        <v>74</v>
      </c>
      <c r="H24">
        <v>890</v>
      </c>
      <c r="I24" s="11">
        <f>E24/H24</f>
        <v>85.044943820224717</v>
      </c>
      <c r="J24" t="s">
        <v>21</v>
      </c>
      <c r="K24" t="s">
        <v>22</v>
      </c>
      <c r="L24" s="19">
        <f>(((N24/60)/60)/24)+DATE(1970,1,1)</f>
        <v>43193.208333333328</v>
      </c>
      <c r="M24" s="16">
        <f>(((N24/60)/60)/24)+DATE(1970,1,1)</f>
        <v>43193.208333333328</v>
      </c>
      <c r="N24">
        <v>1522731600</v>
      </c>
      <c r="O24" s="19">
        <f>(((P24/60)/60)/24)+DATE(1970,1,1)</f>
        <v>43208.208333333328</v>
      </c>
      <c r="P24">
        <v>1524027600</v>
      </c>
      <c r="Q24" t="b">
        <v>0</v>
      </c>
      <c r="R24" t="b">
        <v>0</v>
      </c>
      <c r="S24" t="s">
        <v>33</v>
      </c>
      <c r="T24" t="str">
        <f>LEFT(S24,FIND("~",SUBSTITUTE(S24,"/","~",LEN(S24)-LEN(SUBSTITUTE(S24,"/",""))))-1)</f>
        <v>theater</v>
      </c>
      <c r="U24" t="str">
        <f>RIGHT(S24,LEN(S24)-FIND("/",S24))</f>
        <v>plays</v>
      </c>
    </row>
    <row r="25" spans="1:21" x14ac:dyDescent="0.35">
      <c r="A25">
        <v>23</v>
      </c>
      <c r="B25" s="4" t="s">
        <v>83</v>
      </c>
      <c r="C25" s="3" t="s">
        <v>84</v>
      </c>
      <c r="D25" s="11">
        <v>600</v>
      </c>
      <c r="E25" s="11">
        <v>14942</v>
      </c>
      <c r="F25" s="9">
        <f>E25/D25*100</f>
        <v>2490.333333333333</v>
      </c>
      <c r="G25" s="6" t="s">
        <v>74</v>
      </c>
      <c r="H25">
        <v>142</v>
      </c>
      <c r="I25" s="11">
        <f>E25/H25</f>
        <v>105.22535211267606</v>
      </c>
      <c r="J25" t="s">
        <v>40</v>
      </c>
      <c r="K25" t="s">
        <v>41</v>
      </c>
      <c r="L25" s="19">
        <f>(((N25/60)/60)/24)+DATE(1970,1,1)</f>
        <v>43510.25</v>
      </c>
      <c r="M25" s="16">
        <f>(((N25/60)/60)/24)+DATE(1970,1,1)</f>
        <v>43510.25</v>
      </c>
      <c r="N25">
        <v>1550124000</v>
      </c>
      <c r="O25" s="19">
        <f>(((P25/60)/60)/24)+DATE(1970,1,1)</f>
        <v>43563.208333333328</v>
      </c>
      <c r="P25">
        <v>1554699600</v>
      </c>
      <c r="Q25" t="b">
        <v>0</v>
      </c>
      <c r="R25" t="b">
        <v>0</v>
      </c>
      <c r="S25" t="s">
        <v>42</v>
      </c>
      <c r="T25" t="str">
        <f>LEFT(S25,FIND("~",SUBSTITUTE(S25,"/","~",LEN(S25)-LEN(SUBSTITUTE(S25,"/",""))))-1)</f>
        <v>film &amp; video</v>
      </c>
      <c r="U25" t="str">
        <f>RIGHT(S25,LEN(S25)-FIND("/",S25))</f>
        <v>documentary</v>
      </c>
    </row>
    <row r="26" spans="1:21" x14ac:dyDescent="0.35">
      <c r="A26">
        <v>24</v>
      </c>
      <c r="B26" s="4" t="s">
        <v>85</v>
      </c>
      <c r="C26" s="3" t="s">
        <v>86</v>
      </c>
      <c r="D26" s="11">
        <v>600</v>
      </c>
      <c r="E26" s="11">
        <v>104257</v>
      </c>
      <c r="F26" s="9">
        <f>E26/D26*100</f>
        <v>17376.166666666664</v>
      </c>
      <c r="G26" s="6" t="s">
        <v>74</v>
      </c>
      <c r="H26">
        <v>2673</v>
      </c>
      <c r="I26" s="11">
        <f>E26/H26</f>
        <v>39.003741114852225</v>
      </c>
      <c r="J26" t="s">
        <v>21</v>
      </c>
      <c r="K26" t="s">
        <v>22</v>
      </c>
      <c r="L26" s="19">
        <f>(((N26/60)/60)/24)+DATE(1970,1,1)</f>
        <v>41811.208333333336</v>
      </c>
      <c r="M26" s="16">
        <f>(((N26/60)/60)/24)+DATE(1970,1,1)</f>
        <v>41811.208333333336</v>
      </c>
      <c r="N26">
        <v>1403326800</v>
      </c>
      <c r="O26" s="19">
        <f>(((P26/60)/60)/24)+DATE(1970,1,1)</f>
        <v>41813.208333333336</v>
      </c>
      <c r="P26">
        <v>1403499600</v>
      </c>
      <c r="Q26" t="b">
        <v>0</v>
      </c>
      <c r="R26" t="b">
        <v>0</v>
      </c>
      <c r="S26" t="s">
        <v>65</v>
      </c>
      <c r="T26" t="str">
        <f>LEFT(S26,FIND("~",SUBSTITUTE(S26,"/","~",LEN(S26)-LEN(SUBSTITUTE(S26,"/",""))))-1)</f>
        <v>technology</v>
      </c>
      <c r="U26" t="str">
        <f>RIGHT(S26,LEN(S26)-FIND("/",S26))</f>
        <v>wearables</v>
      </c>
    </row>
    <row r="27" spans="1:21" x14ac:dyDescent="0.35">
      <c r="A27">
        <v>25</v>
      </c>
      <c r="B27" s="4" t="s">
        <v>87</v>
      </c>
      <c r="C27" s="3" t="s">
        <v>88</v>
      </c>
      <c r="D27" s="11">
        <v>700</v>
      </c>
      <c r="E27" s="11">
        <v>11904</v>
      </c>
      <c r="F27" s="9">
        <f>E27/D27*100</f>
        <v>1700.5714285714287</v>
      </c>
      <c r="G27" s="6" t="s">
        <v>74</v>
      </c>
      <c r="H27">
        <v>163</v>
      </c>
      <c r="I27" s="11">
        <f>E27/H27</f>
        <v>73.030674846625772</v>
      </c>
      <c r="J27" t="s">
        <v>21</v>
      </c>
      <c r="K27" t="s">
        <v>22</v>
      </c>
      <c r="L27" s="19">
        <f>(((N27/60)/60)/24)+DATE(1970,1,1)</f>
        <v>40681.208333333336</v>
      </c>
      <c r="M27" s="16">
        <f>(((N27/60)/60)/24)+DATE(1970,1,1)</f>
        <v>40681.208333333336</v>
      </c>
      <c r="N27">
        <v>1305694800</v>
      </c>
      <c r="O27" s="19">
        <f>(((P27/60)/60)/24)+DATE(1970,1,1)</f>
        <v>40701.208333333336</v>
      </c>
      <c r="P27">
        <v>1307422800</v>
      </c>
      <c r="Q27" t="b">
        <v>0</v>
      </c>
      <c r="R27" t="b">
        <v>1</v>
      </c>
      <c r="S27" t="s">
        <v>89</v>
      </c>
      <c r="T27" t="str">
        <f>LEFT(S27,FIND("~",SUBSTITUTE(S27,"/","~",LEN(S27)-LEN(SUBSTITUTE(S27,"/",""))))-1)</f>
        <v>games</v>
      </c>
      <c r="U27" t="str">
        <f>RIGHT(S27,LEN(S27)-FIND("/",S27))</f>
        <v>video games</v>
      </c>
    </row>
    <row r="28" spans="1:21" x14ac:dyDescent="0.35">
      <c r="A28">
        <v>26</v>
      </c>
      <c r="B28" s="4" t="s">
        <v>90</v>
      </c>
      <c r="C28" s="3" t="s">
        <v>91</v>
      </c>
      <c r="D28" s="11">
        <v>700</v>
      </c>
      <c r="E28" s="11">
        <v>51814</v>
      </c>
      <c r="F28" s="9">
        <f>E28/D28*100</f>
        <v>7402</v>
      </c>
      <c r="G28" s="6" t="s">
        <v>74</v>
      </c>
      <c r="H28">
        <v>1480</v>
      </c>
      <c r="I28" s="11">
        <f>E28/H28</f>
        <v>35.009459459459457</v>
      </c>
      <c r="J28" t="s">
        <v>21</v>
      </c>
      <c r="K28" t="s">
        <v>22</v>
      </c>
      <c r="L28" s="19">
        <f>(((N28/60)/60)/24)+DATE(1970,1,1)</f>
        <v>43312.208333333328</v>
      </c>
      <c r="M28" s="16">
        <f>(((N28/60)/60)/24)+DATE(1970,1,1)</f>
        <v>43312.208333333328</v>
      </c>
      <c r="N28">
        <v>1533013200</v>
      </c>
      <c r="O28" s="19">
        <f>(((P28/60)/60)/24)+DATE(1970,1,1)</f>
        <v>43339.208333333328</v>
      </c>
      <c r="P28">
        <v>1535346000</v>
      </c>
      <c r="Q28" t="b">
        <v>0</v>
      </c>
      <c r="R28" t="b">
        <v>0</v>
      </c>
      <c r="S28" t="s">
        <v>33</v>
      </c>
      <c r="T28" t="str">
        <f>LEFT(S28,FIND("~",SUBSTITUTE(S28,"/","~",LEN(S28)-LEN(SUBSTITUTE(S28,"/",""))))-1)</f>
        <v>theater</v>
      </c>
      <c r="U28" t="str">
        <f>RIGHT(S28,LEN(S28)-FIND("/",S28))</f>
        <v>plays</v>
      </c>
    </row>
    <row r="29" spans="1:21" x14ac:dyDescent="0.35">
      <c r="A29">
        <v>27</v>
      </c>
      <c r="B29" s="4" t="s">
        <v>92</v>
      </c>
      <c r="C29" s="3" t="s">
        <v>93</v>
      </c>
      <c r="D29" s="11">
        <v>700</v>
      </c>
      <c r="E29" s="11">
        <v>1599</v>
      </c>
      <c r="F29" s="9">
        <f>E29/D29*100</f>
        <v>228.42857142857142</v>
      </c>
      <c r="G29" s="6" t="s">
        <v>74</v>
      </c>
      <c r="H29">
        <v>15</v>
      </c>
      <c r="I29" s="11">
        <f>E29/H29</f>
        <v>106.6</v>
      </c>
      <c r="J29" t="s">
        <v>21</v>
      </c>
      <c r="K29" t="s">
        <v>22</v>
      </c>
      <c r="L29" s="19">
        <f>(((N29/60)/60)/24)+DATE(1970,1,1)</f>
        <v>42280.208333333328</v>
      </c>
      <c r="M29" s="16">
        <f>(((N29/60)/60)/24)+DATE(1970,1,1)</f>
        <v>42280.208333333328</v>
      </c>
      <c r="N29">
        <v>1443848400</v>
      </c>
      <c r="O29" s="19">
        <f>(((P29/60)/60)/24)+DATE(1970,1,1)</f>
        <v>42288.208333333328</v>
      </c>
      <c r="P29">
        <v>1444539600</v>
      </c>
      <c r="Q29" t="b">
        <v>0</v>
      </c>
      <c r="R29" t="b">
        <v>0</v>
      </c>
      <c r="S29" t="s">
        <v>23</v>
      </c>
      <c r="T29" t="str">
        <f>LEFT(S29,FIND("~",SUBSTITUTE(S29,"/","~",LEN(S29)-LEN(SUBSTITUTE(S29,"/",""))))-1)</f>
        <v>music</v>
      </c>
      <c r="U29" t="str">
        <f>RIGHT(S29,LEN(S29)-FIND("/",S29))</f>
        <v>rock</v>
      </c>
    </row>
    <row r="30" spans="1:21" x14ac:dyDescent="0.35">
      <c r="A30">
        <v>28</v>
      </c>
      <c r="B30" s="4" t="s">
        <v>94</v>
      </c>
      <c r="C30" s="3" t="s">
        <v>95</v>
      </c>
      <c r="D30" s="11">
        <v>700</v>
      </c>
      <c r="E30" s="11">
        <v>137635</v>
      </c>
      <c r="F30" s="9">
        <f>E30/D30*100</f>
        <v>19662.142857142855</v>
      </c>
      <c r="G30" s="6" t="s">
        <v>74</v>
      </c>
      <c r="H30">
        <v>2220</v>
      </c>
      <c r="I30" s="11">
        <f>E30/H30</f>
        <v>61.997747747747745</v>
      </c>
      <c r="J30" t="s">
        <v>21</v>
      </c>
      <c r="K30" t="s">
        <v>22</v>
      </c>
      <c r="L30" s="19">
        <f>(((N30/60)/60)/24)+DATE(1970,1,1)</f>
        <v>40218.25</v>
      </c>
      <c r="M30" s="16">
        <f>(((N30/60)/60)/24)+DATE(1970,1,1)</f>
        <v>40218.25</v>
      </c>
      <c r="N30">
        <v>1265695200</v>
      </c>
      <c r="O30" s="19">
        <f>(((P30/60)/60)/24)+DATE(1970,1,1)</f>
        <v>40241.25</v>
      </c>
      <c r="P30">
        <v>1267682400</v>
      </c>
      <c r="Q30" t="b">
        <v>0</v>
      </c>
      <c r="R30" t="b">
        <v>1</v>
      </c>
      <c r="S30" t="s">
        <v>33</v>
      </c>
      <c r="T30" t="str">
        <f>LEFT(S30,FIND("~",SUBSTITUTE(S30,"/","~",LEN(S30)-LEN(SUBSTITUTE(S30,"/",""))))-1)</f>
        <v>theater</v>
      </c>
      <c r="U30" t="str">
        <f>RIGHT(S30,LEN(S30)-FIND("/",S30))</f>
        <v>plays</v>
      </c>
    </row>
    <row r="31" spans="1:21" x14ac:dyDescent="0.35">
      <c r="A31">
        <v>29</v>
      </c>
      <c r="B31" s="4" t="s">
        <v>96</v>
      </c>
      <c r="C31" s="3" t="s">
        <v>97</v>
      </c>
      <c r="D31" s="11">
        <v>700</v>
      </c>
      <c r="E31" s="11">
        <v>150965</v>
      </c>
      <c r="F31" s="9">
        <f>E31/D31*100</f>
        <v>21566.428571428572</v>
      </c>
      <c r="G31" s="6" t="s">
        <v>74</v>
      </c>
      <c r="H31">
        <v>1606</v>
      </c>
      <c r="I31" s="11">
        <f>E31/H31</f>
        <v>94.000622665006233</v>
      </c>
      <c r="J31" t="s">
        <v>98</v>
      </c>
      <c r="K31" t="s">
        <v>99</v>
      </c>
      <c r="L31" s="19">
        <f>(((N31/60)/60)/24)+DATE(1970,1,1)</f>
        <v>43301.208333333328</v>
      </c>
      <c r="M31" s="16">
        <f>(((N31/60)/60)/24)+DATE(1970,1,1)</f>
        <v>43301.208333333328</v>
      </c>
      <c r="N31">
        <v>1532062800</v>
      </c>
      <c r="O31" s="19">
        <f>(((P31/60)/60)/24)+DATE(1970,1,1)</f>
        <v>43341.208333333328</v>
      </c>
      <c r="P31">
        <v>1535518800</v>
      </c>
      <c r="Q31" t="b">
        <v>0</v>
      </c>
      <c r="R31" t="b">
        <v>0</v>
      </c>
      <c r="S31" t="s">
        <v>100</v>
      </c>
      <c r="T31" t="str">
        <f>LEFT(S31,FIND("~",SUBSTITUTE(S31,"/","~",LEN(S31)-LEN(SUBSTITUTE(S31,"/",""))))-1)</f>
        <v>film &amp; video</v>
      </c>
      <c r="U31" t="str">
        <f>RIGHT(S31,LEN(S31)-FIND("/",S31))</f>
        <v>shorts</v>
      </c>
    </row>
    <row r="32" spans="1:21" x14ac:dyDescent="0.35">
      <c r="A32">
        <v>30</v>
      </c>
      <c r="B32" s="4" t="s">
        <v>101</v>
      </c>
      <c r="C32" s="3" t="s">
        <v>102</v>
      </c>
      <c r="D32" s="11">
        <v>700</v>
      </c>
      <c r="E32" s="11">
        <v>14455</v>
      </c>
      <c r="F32" s="9">
        <f>E32/D32*100</f>
        <v>2065</v>
      </c>
      <c r="G32" s="6" t="s">
        <v>74</v>
      </c>
      <c r="H32">
        <v>129</v>
      </c>
      <c r="I32" s="11">
        <f>E32/H32</f>
        <v>112.05426356589147</v>
      </c>
      <c r="J32" t="s">
        <v>21</v>
      </c>
      <c r="K32" t="s">
        <v>22</v>
      </c>
      <c r="L32" s="19">
        <f>(((N32/60)/60)/24)+DATE(1970,1,1)</f>
        <v>43609.208333333328</v>
      </c>
      <c r="M32" s="16">
        <f>(((N32/60)/60)/24)+DATE(1970,1,1)</f>
        <v>43609.208333333328</v>
      </c>
      <c r="N32">
        <v>1558674000</v>
      </c>
      <c r="O32" s="19">
        <f>(((P32/60)/60)/24)+DATE(1970,1,1)</f>
        <v>43614.208333333328</v>
      </c>
      <c r="P32">
        <v>1559106000</v>
      </c>
      <c r="Q32" t="b">
        <v>0</v>
      </c>
      <c r="R32" t="b">
        <v>0</v>
      </c>
      <c r="S32" t="s">
        <v>71</v>
      </c>
      <c r="T32" t="str">
        <f>LEFT(S32,FIND("~",SUBSTITUTE(S32,"/","~",LEN(S32)-LEN(SUBSTITUTE(S32,"/",""))))-1)</f>
        <v>film &amp; video</v>
      </c>
      <c r="U32" t="str">
        <f>RIGHT(S32,LEN(S32)-FIND("/",S32))</f>
        <v>animation</v>
      </c>
    </row>
    <row r="33" spans="1:21" x14ac:dyDescent="0.35">
      <c r="A33">
        <v>31</v>
      </c>
      <c r="B33" s="4" t="s">
        <v>103</v>
      </c>
      <c r="C33" s="3" t="s">
        <v>104</v>
      </c>
      <c r="D33" s="11">
        <v>700</v>
      </c>
      <c r="E33" s="11">
        <v>10850</v>
      </c>
      <c r="F33" s="9">
        <f>E33/D33*100</f>
        <v>1550</v>
      </c>
      <c r="G33" s="6" t="s">
        <v>74</v>
      </c>
      <c r="H33">
        <v>226</v>
      </c>
      <c r="I33" s="11">
        <f>E33/H33</f>
        <v>48.008849557522126</v>
      </c>
      <c r="J33" t="s">
        <v>40</v>
      </c>
      <c r="K33" t="s">
        <v>41</v>
      </c>
      <c r="L33" s="19">
        <f>(((N33/60)/60)/24)+DATE(1970,1,1)</f>
        <v>42374.25</v>
      </c>
      <c r="M33" s="16">
        <f>(((N33/60)/60)/24)+DATE(1970,1,1)</f>
        <v>42374.25</v>
      </c>
      <c r="N33">
        <v>1451973600</v>
      </c>
      <c r="O33" s="19">
        <f>(((P33/60)/60)/24)+DATE(1970,1,1)</f>
        <v>42402.25</v>
      </c>
      <c r="P33">
        <v>1454392800</v>
      </c>
      <c r="Q33" t="b">
        <v>0</v>
      </c>
      <c r="R33" t="b">
        <v>0</v>
      </c>
      <c r="S33" t="s">
        <v>89</v>
      </c>
      <c r="T33" t="str">
        <f>LEFT(S33,FIND("~",SUBSTITUTE(S33,"/","~",LEN(S33)-LEN(SUBSTITUTE(S33,"/",""))))-1)</f>
        <v>games</v>
      </c>
      <c r="U33" t="str">
        <f>RIGHT(S33,LEN(S33)-FIND("/",S33))</f>
        <v>video games</v>
      </c>
    </row>
    <row r="34" spans="1:21" x14ac:dyDescent="0.35">
      <c r="A34">
        <v>32</v>
      </c>
      <c r="B34" s="4" t="s">
        <v>105</v>
      </c>
      <c r="C34" s="3" t="s">
        <v>106</v>
      </c>
      <c r="D34" s="11">
        <v>700</v>
      </c>
      <c r="E34" s="11">
        <v>87676</v>
      </c>
      <c r="F34" s="9">
        <f>E34/D34*100</f>
        <v>12525.142857142857</v>
      </c>
      <c r="G34" s="6" t="s">
        <v>74</v>
      </c>
      <c r="H34">
        <v>2307</v>
      </c>
      <c r="I34" s="11">
        <f>E34/H34</f>
        <v>38.004334633723452</v>
      </c>
      <c r="J34" t="s">
        <v>107</v>
      </c>
      <c r="K34" t="s">
        <v>108</v>
      </c>
      <c r="L34" s="19">
        <f>(((N34/60)/60)/24)+DATE(1970,1,1)</f>
        <v>43110.25</v>
      </c>
      <c r="M34" s="16">
        <f>(((N34/60)/60)/24)+DATE(1970,1,1)</f>
        <v>43110.25</v>
      </c>
      <c r="N34">
        <v>1515564000</v>
      </c>
      <c r="O34" s="19">
        <f>(((P34/60)/60)/24)+DATE(1970,1,1)</f>
        <v>43137.25</v>
      </c>
      <c r="P34">
        <v>1517896800</v>
      </c>
      <c r="Q34" t="b">
        <v>0</v>
      </c>
      <c r="R34" t="b">
        <v>0</v>
      </c>
      <c r="S34" t="s">
        <v>42</v>
      </c>
      <c r="T34" t="str">
        <f>LEFT(S34,FIND("~",SUBSTITUTE(S34,"/","~",LEN(S34)-LEN(SUBSTITUTE(S34,"/",""))))-1)</f>
        <v>film &amp; video</v>
      </c>
      <c r="U34" t="str">
        <f>RIGHT(S34,LEN(S34)-FIND("/",S34))</f>
        <v>documentary</v>
      </c>
    </row>
    <row r="35" spans="1:21" x14ac:dyDescent="0.35">
      <c r="A35">
        <v>33</v>
      </c>
      <c r="B35" s="4" t="s">
        <v>109</v>
      </c>
      <c r="C35" s="3" t="s">
        <v>110</v>
      </c>
      <c r="D35" s="11">
        <v>800</v>
      </c>
      <c r="E35" s="11">
        <v>189666</v>
      </c>
      <c r="F35" s="9">
        <f>E35/D35*100</f>
        <v>23708.25</v>
      </c>
      <c r="G35" s="6" t="s">
        <v>74</v>
      </c>
      <c r="H35">
        <v>5419</v>
      </c>
      <c r="I35" s="11">
        <f>E35/H35</f>
        <v>35.000184535892231</v>
      </c>
      <c r="J35" t="s">
        <v>21</v>
      </c>
      <c r="K35" t="s">
        <v>22</v>
      </c>
      <c r="L35" s="19">
        <f>(((N35/60)/60)/24)+DATE(1970,1,1)</f>
        <v>41917.208333333336</v>
      </c>
      <c r="M35" s="16">
        <f>(((N35/60)/60)/24)+DATE(1970,1,1)</f>
        <v>41917.208333333336</v>
      </c>
      <c r="N35">
        <v>1412485200</v>
      </c>
      <c r="O35" s="19">
        <f>(((P35/60)/60)/24)+DATE(1970,1,1)</f>
        <v>41954.25</v>
      </c>
      <c r="P35">
        <v>1415685600</v>
      </c>
      <c r="Q35" t="b">
        <v>0</v>
      </c>
      <c r="R35" t="b">
        <v>0</v>
      </c>
      <c r="S35" t="s">
        <v>33</v>
      </c>
      <c r="T35" t="str">
        <f>LEFT(S35,FIND("~",SUBSTITUTE(S35,"/","~",LEN(S35)-LEN(SUBSTITUTE(S35,"/",""))))-1)</f>
        <v>theater</v>
      </c>
      <c r="U35" t="str">
        <f>RIGHT(S35,LEN(S35)-FIND("/",S35))</f>
        <v>plays</v>
      </c>
    </row>
    <row r="36" spans="1:21" ht="31" x14ac:dyDescent="0.35">
      <c r="A36">
        <v>34</v>
      </c>
      <c r="B36" s="4" t="s">
        <v>111</v>
      </c>
      <c r="C36" s="3" t="s">
        <v>112</v>
      </c>
      <c r="D36" s="11">
        <v>800</v>
      </c>
      <c r="E36" s="11">
        <v>14025</v>
      </c>
      <c r="F36" s="9">
        <f>E36/D36*100</f>
        <v>1753.125</v>
      </c>
      <c r="G36" s="6" t="s">
        <v>74</v>
      </c>
      <c r="H36">
        <v>165</v>
      </c>
      <c r="I36" s="11">
        <f>E36/H36</f>
        <v>85</v>
      </c>
      <c r="J36" t="s">
        <v>21</v>
      </c>
      <c r="K36" t="s">
        <v>22</v>
      </c>
      <c r="L36" s="19">
        <f>(((N36/60)/60)/24)+DATE(1970,1,1)</f>
        <v>42817.208333333328</v>
      </c>
      <c r="M36" s="16">
        <f>(((N36/60)/60)/24)+DATE(1970,1,1)</f>
        <v>42817.208333333328</v>
      </c>
      <c r="N36">
        <v>1490245200</v>
      </c>
      <c r="O36" s="19">
        <f>(((P36/60)/60)/24)+DATE(1970,1,1)</f>
        <v>42822.208333333328</v>
      </c>
      <c r="P36">
        <v>1490677200</v>
      </c>
      <c r="Q36" t="b">
        <v>0</v>
      </c>
      <c r="R36" t="b">
        <v>0</v>
      </c>
      <c r="S36" t="s">
        <v>42</v>
      </c>
      <c r="T36" t="str">
        <f>LEFT(S36,FIND("~",SUBSTITUTE(S36,"/","~",LEN(S36)-LEN(SUBSTITUTE(S36,"/",""))))-1)</f>
        <v>film &amp; video</v>
      </c>
      <c r="U36" t="str">
        <f>RIGHT(S36,LEN(S36)-FIND("/",S36))</f>
        <v>documentary</v>
      </c>
    </row>
    <row r="37" spans="1:21" x14ac:dyDescent="0.35">
      <c r="A37">
        <v>35</v>
      </c>
      <c r="B37" s="4" t="s">
        <v>113</v>
      </c>
      <c r="C37" s="3" t="s">
        <v>114</v>
      </c>
      <c r="D37" s="11">
        <v>800</v>
      </c>
      <c r="E37" s="11">
        <v>188628</v>
      </c>
      <c r="F37" s="9">
        <f>E37/D37*100</f>
        <v>23578.5</v>
      </c>
      <c r="G37" s="6" t="s">
        <v>74</v>
      </c>
      <c r="H37">
        <v>1965</v>
      </c>
      <c r="I37" s="11">
        <f>E37/H37</f>
        <v>95.993893129770996</v>
      </c>
      <c r="J37" t="s">
        <v>36</v>
      </c>
      <c r="K37" t="s">
        <v>37</v>
      </c>
      <c r="L37" s="19">
        <f>(((N37/60)/60)/24)+DATE(1970,1,1)</f>
        <v>43484.25</v>
      </c>
      <c r="M37" s="16">
        <f>(((N37/60)/60)/24)+DATE(1970,1,1)</f>
        <v>43484.25</v>
      </c>
      <c r="N37">
        <v>1547877600</v>
      </c>
      <c r="O37" s="19">
        <f>(((P37/60)/60)/24)+DATE(1970,1,1)</f>
        <v>43526.25</v>
      </c>
      <c r="P37">
        <v>1551506400</v>
      </c>
      <c r="Q37" t="b">
        <v>0</v>
      </c>
      <c r="R37" t="b">
        <v>1</v>
      </c>
      <c r="S37" t="s">
        <v>53</v>
      </c>
      <c r="T37" t="str">
        <f>LEFT(S37,FIND("~",SUBSTITUTE(S37,"/","~",LEN(S37)-LEN(SUBSTITUTE(S37,"/",""))))-1)</f>
        <v>film &amp; video</v>
      </c>
      <c r="U37" t="str">
        <f>RIGHT(S37,LEN(S37)-FIND("/",S37))</f>
        <v>drama</v>
      </c>
    </row>
    <row r="38" spans="1:21" x14ac:dyDescent="0.35">
      <c r="A38">
        <v>36</v>
      </c>
      <c r="B38" s="4" t="s">
        <v>115</v>
      </c>
      <c r="C38" s="3" t="s">
        <v>116</v>
      </c>
      <c r="D38" s="11">
        <v>800</v>
      </c>
      <c r="E38" s="11">
        <v>1101</v>
      </c>
      <c r="F38" s="9">
        <f>E38/D38*100</f>
        <v>137.625</v>
      </c>
      <c r="G38" s="6" t="s">
        <v>74</v>
      </c>
      <c r="H38">
        <v>16</v>
      </c>
      <c r="I38" s="11">
        <f>E38/H38</f>
        <v>68.8125</v>
      </c>
      <c r="J38" t="s">
        <v>21</v>
      </c>
      <c r="K38" t="s">
        <v>22</v>
      </c>
      <c r="L38" s="19">
        <f>(((N38/60)/60)/24)+DATE(1970,1,1)</f>
        <v>40600.25</v>
      </c>
      <c r="M38" s="16">
        <f>(((N38/60)/60)/24)+DATE(1970,1,1)</f>
        <v>40600.25</v>
      </c>
      <c r="N38">
        <v>1298700000</v>
      </c>
      <c r="O38" s="19">
        <f>(((P38/60)/60)/24)+DATE(1970,1,1)</f>
        <v>40625.208333333336</v>
      </c>
      <c r="P38">
        <v>1300856400</v>
      </c>
      <c r="Q38" t="b">
        <v>0</v>
      </c>
      <c r="R38" t="b">
        <v>0</v>
      </c>
      <c r="S38" t="s">
        <v>33</v>
      </c>
      <c r="T38" t="str">
        <f>LEFT(S38,FIND("~",SUBSTITUTE(S38,"/","~",LEN(S38)-LEN(SUBSTITUTE(S38,"/",""))))-1)</f>
        <v>theater</v>
      </c>
      <c r="U38" t="str">
        <f>RIGHT(S38,LEN(S38)-FIND("/",S38))</f>
        <v>plays</v>
      </c>
    </row>
    <row r="39" spans="1:21" ht="31" x14ac:dyDescent="0.35">
      <c r="A39">
        <v>37</v>
      </c>
      <c r="B39" s="4" t="s">
        <v>117</v>
      </c>
      <c r="C39" s="3" t="s">
        <v>118</v>
      </c>
      <c r="D39" s="11">
        <v>800</v>
      </c>
      <c r="E39" s="11">
        <v>11339</v>
      </c>
      <c r="F39" s="9">
        <f>E39/D39*100</f>
        <v>1417.375</v>
      </c>
      <c r="G39" s="6" t="s">
        <v>74</v>
      </c>
      <c r="H39">
        <v>107</v>
      </c>
      <c r="I39" s="11">
        <f>E39/H39</f>
        <v>105.97196261682242</v>
      </c>
      <c r="J39" t="s">
        <v>21</v>
      </c>
      <c r="K39" t="s">
        <v>22</v>
      </c>
      <c r="L39" s="19">
        <f>(((N39/60)/60)/24)+DATE(1970,1,1)</f>
        <v>43744.208333333328</v>
      </c>
      <c r="M39" s="16">
        <f>(((N39/60)/60)/24)+DATE(1970,1,1)</f>
        <v>43744.208333333328</v>
      </c>
      <c r="N39">
        <v>1570338000</v>
      </c>
      <c r="O39" s="19">
        <f>(((P39/60)/60)/24)+DATE(1970,1,1)</f>
        <v>43777.25</v>
      </c>
      <c r="P39">
        <v>1573192800</v>
      </c>
      <c r="Q39" t="b">
        <v>0</v>
      </c>
      <c r="R39" t="b">
        <v>1</v>
      </c>
      <c r="S39" t="s">
        <v>119</v>
      </c>
      <c r="T39" t="str">
        <f>LEFT(S39,FIND("~",SUBSTITUTE(S39,"/","~",LEN(S39)-LEN(SUBSTITUTE(S39,"/",""))))-1)</f>
        <v>publishing</v>
      </c>
      <c r="U39" t="str">
        <f>RIGHT(S39,LEN(S39)-FIND("/",S39))</f>
        <v>fiction</v>
      </c>
    </row>
    <row r="40" spans="1:21" x14ac:dyDescent="0.35">
      <c r="A40">
        <v>38</v>
      </c>
      <c r="B40" s="4" t="s">
        <v>120</v>
      </c>
      <c r="C40" s="3" t="s">
        <v>121</v>
      </c>
      <c r="D40" s="11">
        <v>800</v>
      </c>
      <c r="E40" s="11">
        <v>10085</v>
      </c>
      <c r="F40" s="9">
        <f>E40/D40*100</f>
        <v>1260.625</v>
      </c>
      <c r="G40" s="6" t="s">
        <v>74</v>
      </c>
      <c r="H40">
        <v>134</v>
      </c>
      <c r="I40" s="11">
        <f>E40/H40</f>
        <v>75.261194029850742</v>
      </c>
      <c r="J40" t="s">
        <v>21</v>
      </c>
      <c r="K40" t="s">
        <v>22</v>
      </c>
      <c r="L40" s="19">
        <f>(((N40/60)/60)/24)+DATE(1970,1,1)</f>
        <v>40469.208333333336</v>
      </c>
      <c r="M40" s="16">
        <f>(((N40/60)/60)/24)+DATE(1970,1,1)</f>
        <v>40469.208333333336</v>
      </c>
      <c r="N40">
        <v>1287378000</v>
      </c>
      <c r="O40" s="19">
        <f>(((P40/60)/60)/24)+DATE(1970,1,1)</f>
        <v>40474.208333333336</v>
      </c>
      <c r="P40">
        <v>1287810000</v>
      </c>
      <c r="Q40" t="b">
        <v>0</v>
      </c>
      <c r="R40" t="b">
        <v>0</v>
      </c>
      <c r="S40" t="s">
        <v>122</v>
      </c>
      <c r="T40" t="str">
        <f>LEFT(S40,FIND("~",SUBSTITUTE(S40,"/","~",LEN(S40)-LEN(SUBSTITUTE(S40,"/",""))))-1)</f>
        <v>photography</v>
      </c>
      <c r="U40" t="str">
        <f>RIGHT(S40,LEN(S40)-FIND("/",S40))</f>
        <v>photography books</v>
      </c>
    </row>
    <row r="41" spans="1:21" x14ac:dyDescent="0.35">
      <c r="A41">
        <v>39</v>
      </c>
      <c r="B41" s="4" t="s">
        <v>123</v>
      </c>
      <c r="C41" s="3" t="s">
        <v>124</v>
      </c>
      <c r="D41" s="11">
        <v>800</v>
      </c>
      <c r="E41" s="11">
        <v>5027</v>
      </c>
      <c r="F41" s="9">
        <f>E41/D41*100</f>
        <v>628.375</v>
      </c>
      <c r="G41" s="6" t="s">
        <v>74</v>
      </c>
      <c r="H41">
        <v>88</v>
      </c>
      <c r="I41" s="11">
        <f>E41/H41</f>
        <v>57.125</v>
      </c>
      <c r="J41" t="s">
        <v>36</v>
      </c>
      <c r="K41" t="s">
        <v>37</v>
      </c>
      <c r="L41" s="19">
        <f>(((N41/60)/60)/24)+DATE(1970,1,1)</f>
        <v>41330.25</v>
      </c>
      <c r="M41" s="16">
        <f>(((N41/60)/60)/24)+DATE(1970,1,1)</f>
        <v>41330.25</v>
      </c>
      <c r="N41">
        <v>1361772000</v>
      </c>
      <c r="O41" s="19">
        <f>(((P41/60)/60)/24)+DATE(1970,1,1)</f>
        <v>41344.208333333336</v>
      </c>
      <c r="P41">
        <v>1362978000</v>
      </c>
      <c r="Q41" t="b">
        <v>0</v>
      </c>
      <c r="R41" t="b">
        <v>0</v>
      </c>
      <c r="S41" t="s">
        <v>33</v>
      </c>
      <c r="T41" t="str">
        <f>LEFT(S41,FIND("~",SUBSTITUTE(S41,"/","~",LEN(S41)-LEN(SUBSTITUTE(S41,"/",""))))-1)</f>
        <v>theater</v>
      </c>
      <c r="U41" t="str">
        <f>RIGHT(S41,LEN(S41)-FIND("/",S41))</f>
        <v>plays</v>
      </c>
    </row>
    <row r="42" spans="1:21" x14ac:dyDescent="0.35">
      <c r="A42">
        <v>40</v>
      </c>
      <c r="B42" s="4" t="s">
        <v>125</v>
      </c>
      <c r="C42" s="3" t="s">
        <v>126</v>
      </c>
      <c r="D42" s="11">
        <v>900</v>
      </c>
      <c r="E42" s="11">
        <v>14878</v>
      </c>
      <c r="F42" s="9">
        <f>E42/D42*100</f>
        <v>1653.1111111111113</v>
      </c>
      <c r="G42" s="6" t="s">
        <v>74</v>
      </c>
      <c r="H42">
        <v>198</v>
      </c>
      <c r="I42" s="11">
        <f>E42/H42</f>
        <v>75.141414141414145</v>
      </c>
      <c r="J42" t="s">
        <v>21</v>
      </c>
      <c r="K42" t="s">
        <v>22</v>
      </c>
      <c r="L42" s="19">
        <f>(((N42/60)/60)/24)+DATE(1970,1,1)</f>
        <v>40334.208333333336</v>
      </c>
      <c r="M42" s="16">
        <f>(((N42/60)/60)/24)+DATE(1970,1,1)</f>
        <v>40334.208333333336</v>
      </c>
      <c r="N42">
        <v>1275714000</v>
      </c>
      <c r="O42" s="19">
        <f>(((P42/60)/60)/24)+DATE(1970,1,1)</f>
        <v>40353.208333333336</v>
      </c>
      <c r="P42">
        <v>1277355600</v>
      </c>
      <c r="Q42" t="b">
        <v>0</v>
      </c>
      <c r="R42" t="b">
        <v>1</v>
      </c>
      <c r="S42" t="s">
        <v>65</v>
      </c>
      <c r="T42" t="str">
        <f>LEFT(S42,FIND("~",SUBSTITUTE(S42,"/","~",LEN(S42)-LEN(SUBSTITUTE(S42,"/",""))))-1)</f>
        <v>technology</v>
      </c>
      <c r="U42" t="str">
        <f>RIGHT(S42,LEN(S42)-FIND("/",S42))</f>
        <v>wearables</v>
      </c>
    </row>
    <row r="43" spans="1:21" x14ac:dyDescent="0.35">
      <c r="A43">
        <v>41</v>
      </c>
      <c r="B43" s="4" t="s">
        <v>127</v>
      </c>
      <c r="C43" s="3" t="s">
        <v>128</v>
      </c>
      <c r="D43" s="11">
        <v>900</v>
      </c>
      <c r="E43" s="11">
        <v>11924</v>
      </c>
      <c r="F43" s="9">
        <f>E43/D43*100</f>
        <v>1324.8888888888889</v>
      </c>
      <c r="G43" s="6" t="s">
        <v>74</v>
      </c>
      <c r="H43">
        <v>111</v>
      </c>
      <c r="I43" s="11">
        <f>E43/H43</f>
        <v>107.42342342342343</v>
      </c>
      <c r="J43" t="s">
        <v>107</v>
      </c>
      <c r="K43" t="s">
        <v>108</v>
      </c>
      <c r="L43" s="19">
        <f>(((N43/60)/60)/24)+DATE(1970,1,1)</f>
        <v>41156.208333333336</v>
      </c>
      <c r="M43" s="16">
        <f>(((N43/60)/60)/24)+DATE(1970,1,1)</f>
        <v>41156.208333333336</v>
      </c>
      <c r="N43">
        <v>1346734800</v>
      </c>
      <c r="O43" s="19">
        <f>(((P43/60)/60)/24)+DATE(1970,1,1)</f>
        <v>41182.208333333336</v>
      </c>
      <c r="P43">
        <v>1348981200</v>
      </c>
      <c r="Q43" t="b">
        <v>0</v>
      </c>
      <c r="R43" t="b">
        <v>1</v>
      </c>
      <c r="S43" t="s">
        <v>23</v>
      </c>
      <c r="T43" t="str">
        <f>LEFT(S43,FIND("~",SUBSTITUTE(S43,"/","~",LEN(S43)-LEN(SUBSTITUTE(S43,"/",""))))-1)</f>
        <v>music</v>
      </c>
      <c r="U43" t="str">
        <f>RIGHT(S43,LEN(S43)-FIND("/",S43))</f>
        <v>rock</v>
      </c>
    </row>
    <row r="44" spans="1:21" x14ac:dyDescent="0.35">
      <c r="A44">
        <v>42</v>
      </c>
      <c r="B44" s="4" t="s">
        <v>129</v>
      </c>
      <c r="C44" s="3" t="s">
        <v>130</v>
      </c>
      <c r="D44" s="11">
        <v>900</v>
      </c>
      <c r="E44" s="11">
        <v>7991</v>
      </c>
      <c r="F44" s="9">
        <f>E44/D44*100</f>
        <v>887.88888888888891</v>
      </c>
      <c r="G44" s="6" t="s">
        <v>74</v>
      </c>
      <c r="H44">
        <v>222</v>
      </c>
      <c r="I44" s="11">
        <f>E44/H44</f>
        <v>35.995495495495497</v>
      </c>
      <c r="J44" t="s">
        <v>21</v>
      </c>
      <c r="K44" t="s">
        <v>22</v>
      </c>
      <c r="L44" s="19">
        <f>(((N44/60)/60)/24)+DATE(1970,1,1)</f>
        <v>40728.208333333336</v>
      </c>
      <c r="M44" s="16">
        <f>(((N44/60)/60)/24)+DATE(1970,1,1)</f>
        <v>40728.208333333336</v>
      </c>
      <c r="N44">
        <v>1309755600</v>
      </c>
      <c r="O44" s="19">
        <f>(((P44/60)/60)/24)+DATE(1970,1,1)</f>
        <v>40737.208333333336</v>
      </c>
      <c r="P44">
        <v>1310533200</v>
      </c>
      <c r="Q44" t="b">
        <v>0</v>
      </c>
      <c r="R44" t="b">
        <v>0</v>
      </c>
      <c r="S44" t="s">
        <v>17</v>
      </c>
      <c r="T44" t="str">
        <f>LEFT(S44,FIND("~",SUBSTITUTE(S44,"/","~",LEN(S44)-LEN(SUBSTITUTE(S44,"/",""))))-1)</f>
        <v>food</v>
      </c>
      <c r="U44" t="str">
        <f>RIGHT(S44,LEN(S44)-FIND("/",S44))</f>
        <v>food trucks</v>
      </c>
    </row>
    <row r="45" spans="1:21" x14ac:dyDescent="0.35">
      <c r="A45">
        <v>43</v>
      </c>
      <c r="B45" s="4" t="s">
        <v>131</v>
      </c>
      <c r="C45" s="3" t="s">
        <v>132</v>
      </c>
      <c r="D45" s="11">
        <v>900</v>
      </c>
      <c r="E45" s="11">
        <v>167717</v>
      </c>
      <c r="F45" s="9">
        <f>E45/D45*100</f>
        <v>18635.222222222223</v>
      </c>
      <c r="G45" s="6" t="s">
        <v>74</v>
      </c>
      <c r="H45">
        <v>6212</v>
      </c>
      <c r="I45" s="11">
        <f>E45/H45</f>
        <v>26.998873148744366</v>
      </c>
      <c r="J45" t="s">
        <v>21</v>
      </c>
      <c r="K45" t="s">
        <v>22</v>
      </c>
      <c r="L45" s="19">
        <f>(((N45/60)/60)/24)+DATE(1970,1,1)</f>
        <v>41844.208333333336</v>
      </c>
      <c r="M45" s="16">
        <f>(((N45/60)/60)/24)+DATE(1970,1,1)</f>
        <v>41844.208333333336</v>
      </c>
      <c r="N45">
        <v>1406178000</v>
      </c>
      <c r="O45" s="19">
        <f>(((P45/60)/60)/24)+DATE(1970,1,1)</f>
        <v>41860.208333333336</v>
      </c>
      <c r="P45">
        <v>1407560400</v>
      </c>
      <c r="Q45" t="b">
        <v>0</v>
      </c>
      <c r="R45" t="b">
        <v>0</v>
      </c>
      <c r="S45" t="s">
        <v>133</v>
      </c>
      <c r="T45" t="str">
        <f>LEFT(S45,FIND("~",SUBSTITUTE(S45,"/","~",LEN(S45)-LEN(SUBSTITUTE(S45,"/",""))))-1)</f>
        <v>publishing</v>
      </c>
      <c r="U45" t="str">
        <f>RIGHT(S45,LEN(S45)-FIND("/",S45))</f>
        <v>radio &amp; podcasts</v>
      </c>
    </row>
    <row r="46" spans="1:21" x14ac:dyDescent="0.35">
      <c r="A46">
        <v>44</v>
      </c>
      <c r="B46" s="4" t="s">
        <v>134</v>
      </c>
      <c r="C46" s="3" t="s">
        <v>135</v>
      </c>
      <c r="D46" s="11">
        <v>900</v>
      </c>
      <c r="E46" s="11">
        <v>10541</v>
      </c>
      <c r="F46" s="9">
        <f>E46/D46*100</f>
        <v>1171.2222222222222</v>
      </c>
      <c r="G46" s="6" t="s">
        <v>74</v>
      </c>
      <c r="H46">
        <v>98</v>
      </c>
      <c r="I46" s="11">
        <f>E46/H46</f>
        <v>107.56122448979592</v>
      </c>
      <c r="J46" t="s">
        <v>36</v>
      </c>
      <c r="K46" t="s">
        <v>37</v>
      </c>
      <c r="L46" s="19">
        <f>(((N46/60)/60)/24)+DATE(1970,1,1)</f>
        <v>43541.208333333328</v>
      </c>
      <c r="M46" s="16">
        <f>(((N46/60)/60)/24)+DATE(1970,1,1)</f>
        <v>43541.208333333328</v>
      </c>
      <c r="N46">
        <v>1552798800</v>
      </c>
      <c r="O46" s="19">
        <f>(((P46/60)/60)/24)+DATE(1970,1,1)</f>
        <v>43542.208333333328</v>
      </c>
      <c r="P46">
        <v>1552885200</v>
      </c>
      <c r="Q46" t="b">
        <v>0</v>
      </c>
      <c r="R46" t="b">
        <v>0</v>
      </c>
      <c r="S46" t="s">
        <v>119</v>
      </c>
      <c r="T46" t="str">
        <f>LEFT(S46,FIND("~",SUBSTITUTE(S46,"/","~",LEN(S46)-LEN(SUBSTITUTE(S46,"/",""))))-1)</f>
        <v>publishing</v>
      </c>
      <c r="U46" t="str">
        <f>RIGHT(S46,LEN(S46)-FIND("/",S46))</f>
        <v>fiction</v>
      </c>
    </row>
    <row r="47" spans="1:21" ht="31" x14ac:dyDescent="0.35">
      <c r="A47">
        <v>45</v>
      </c>
      <c r="B47" s="4" t="s">
        <v>136</v>
      </c>
      <c r="C47" s="3" t="s">
        <v>137</v>
      </c>
      <c r="D47" s="11">
        <v>900</v>
      </c>
      <c r="E47" s="11">
        <v>4530</v>
      </c>
      <c r="F47" s="9">
        <f>E47/D47*100</f>
        <v>503.33333333333331</v>
      </c>
      <c r="G47" s="6" t="s">
        <v>74</v>
      </c>
      <c r="H47">
        <v>48</v>
      </c>
      <c r="I47" s="11">
        <f>E47/H47</f>
        <v>94.375</v>
      </c>
      <c r="J47" t="s">
        <v>21</v>
      </c>
      <c r="K47" t="s">
        <v>22</v>
      </c>
      <c r="L47" s="19">
        <f>(((N47/60)/60)/24)+DATE(1970,1,1)</f>
        <v>42676.208333333328</v>
      </c>
      <c r="M47" s="16">
        <f>(((N47/60)/60)/24)+DATE(1970,1,1)</f>
        <v>42676.208333333328</v>
      </c>
      <c r="N47">
        <v>1478062800</v>
      </c>
      <c r="O47" s="19">
        <f>(((P47/60)/60)/24)+DATE(1970,1,1)</f>
        <v>42691.25</v>
      </c>
      <c r="P47">
        <v>1479362400</v>
      </c>
      <c r="Q47" t="b">
        <v>0</v>
      </c>
      <c r="R47" t="b">
        <v>1</v>
      </c>
      <c r="S47" t="s">
        <v>33</v>
      </c>
      <c r="T47" t="str">
        <f>LEFT(S47,FIND("~",SUBSTITUTE(S47,"/","~",LEN(S47)-LEN(SUBSTITUTE(S47,"/",""))))-1)</f>
        <v>theater</v>
      </c>
      <c r="U47" t="str">
        <f>RIGHT(S47,LEN(S47)-FIND("/",S47))</f>
        <v>plays</v>
      </c>
    </row>
    <row r="48" spans="1:21" x14ac:dyDescent="0.35">
      <c r="A48">
        <v>46</v>
      </c>
      <c r="B48" s="4" t="s">
        <v>138</v>
      </c>
      <c r="C48" s="3" t="s">
        <v>139</v>
      </c>
      <c r="D48" s="11">
        <v>900</v>
      </c>
      <c r="E48" s="11">
        <v>4247</v>
      </c>
      <c r="F48" s="9">
        <f>E48/D48*100</f>
        <v>471.88888888888886</v>
      </c>
      <c r="G48" s="6" t="s">
        <v>74</v>
      </c>
      <c r="H48">
        <v>92</v>
      </c>
      <c r="I48" s="11">
        <f>E48/H48</f>
        <v>46.163043478260867</v>
      </c>
      <c r="J48" t="s">
        <v>21</v>
      </c>
      <c r="K48" t="s">
        <v>22</v>
      </c>
      <c r="L48" s="19">
        <f>(((N48/60)/60)/24)+DATE(1970,1,1)</f>
        <v>40367.208333333336</v>
      </c>
      <c r="M48" s="16">
        <f>(((N48/60)/60)/24)+DATE(1970,1,1)</f>
        <v>40367.208333333336</v>
      </c>
      <c r="N48">
        <v>1278565200</v>
      </c>
      <c r="O48" s="19">
        <f>(((P48/60)/60)/24)+DATE(1970,1,1)</f>
        <v>40390.208333333336</v>
      </c>
      <c r="P48">
        <v>1280552400</v>
      </c>
      <c r="Q48" t="b">
        <v>0</v>
      </c>
      <c r="R48" t="b">
        <v>0</v>
      </c>
      <c r="S48" t="s">
        <v>23</v>
      </c>
      <c r="T48" t="str">
        <f>LEFT(S48,FIND("~",SUBSTITUTE(S48,"/","~",LEN(S48)-LEN(SUBSTITUTE(S48,"/",""))))-1)</f>
        <v>music</v>
      </c>
      <c r="U48" t="str">
        <f>RIGHT(S48,LEN(S48)-FIND("/",S48))</f>
        <v>rock</v>
      </c>
    </row>
    <row r="49" spans="1:21" x14ac:dyDescent="0.35">
      <c r="A49">
        <v>47</v>
      </c>
      <c r="B49" s="4" t="s">
        <v>140</v>
      </c>
      <c r="C49" s="3" t="s">
        <v>141</v>
      </c>
      <c r="D49" s="11">
        <v>900</v>
      </c>
      <c r="E49" s="11">
        <v>7129</v>
      </c>
      <c r="F49" s="9">
        <f>E49/D49*100</f>
        <v>792.11111111111109</v>
      </c>
      <c r="G49" s="6" t="s">
        <v>74</v>
      </c>
      <c r="H49">
        <v>149</v>
      </c>
      <c r="I49" s="11">
        <f>E49/H49</f>
        <v>47.845637583892618</v>
      </c>
      <c r="J49" t="s">
        <v>21</v>
      </c>
      <c r="K49" t="s">
        <v>22</v>
      </c>
      <c r="L49" s="19">
        <f>(((N49/60)/60)/24)+DATE(1970,1,1)</f>
        <v>41727.208333333336</v>
      </c>
      <c r="M49" s="16">
        <f>(((N49/60)/60)/24)+DATE(1970,1,1)</f>
        <v>41727.208333333336</v>
      </c>
      <c r="N49">
        <v>1396069200</v>
      </c>
      <c r="O49" s="19">
        <f>(((P49/60)/60)/24)+DATE(1970,1,1)</f>
        <v>41757.208333333336</v>
      </c>
      <c r="P49">
        <v>1398661200</v>
      </c>
      <c r="Q49" t="b">
        <v>0</v>
      </c>
      <c r="R49" t="b">
        <v>0</v>
      </c>
      <c r="S49" t="s">
        <v>33</v>
      </c>
      <c r="T49" t="str">
        <f>LEFT(S49,FIND("~",SUBSTITUTE(S49,"/","~",LEN(S49)-LEN(SUBSTITUTE(S49,"/",""))))-1)</f>
        <v>theater</v>
      </c>
      <c r="U49" t="str">
        <f>RIGHT(S49,LEN(S49)-FIND("/",S49))</f>
        <v>plays</v>
      </c>
    </row>
    <row r="50" spans="1:21" x14ac:dyDescent="0.35">
      <c r="A50">
        <v>48</v>
      </c>
      <c r="B50" s="4" t="s">
        <v>142</v>
      </c>
      <c r="C50" s="3" t="s">
        <v>143</v>
      </c>
      <c r="D50" s="11">
        <v>900</v>
      </c>
      <c r="E50" s="11">
        <v>128862</v>
      </c>
      <c r="F50" s="9">
        <f>E50/D50*100</f>
        <v>14318</v>
      </c>
      <c r="G50" s="6" t="s">
        <v>74</v>
      </c>
      <c r="H50">
        <v>2431</v>
      </c>
      <c r="I50" s="11">
        <f>E50/H50</f>
        <v>53.007815713698065</v>
      </c>
      <c r="J50" t="s">
        <v>21</v>
      </c>
      <c r="K50" t="s">
        <v>22</v>
      </c>
      <c r="L50" s="19">
        <f>(((N50/60)/60)/24)+DATE(1970,1,1)</f>
        <v>42180.208333333328</v>
      </c>
      <c r="M50" s="16">
        <f>(((N50/60)/60)/24)+DATE(1970,1,1)</f>
        <v>42180.208333333328</v>
      </c>
      <c r="N50">
        <v>1435208400</v>
      </c>
      <c r="O50" s="19">
        <f>(((P50/60)/60)/24)+DATE(1970,1,1)</f>
        <v>42192.208333333328</v>
      </c>
      <c r="P50">
        <v>1436245200</v>
      </c>
      <c r="Q50" t="b">
        <v>0</v>
      </c>
      <c r="R50" t="b">
        <v>0</v>
      </c>
      <c r="S50" t="s">
        <v>33</v>
      </c>
      <c r="T50" t="str">
        <f>LEFT(S50,FIND("~",SUBSTITUTE(S50,"/","~",LEN(S50)-LEN(SUBSTITUTE(S50,"/",""))))-1)</f>
        <v>theater</v>
      </c>
      <c r="U50" t="str">
        <f>RIGHT(S50,LEN(S50)-FIND("/",S50))</f>
        <v>plays</v>
      </c>
    </row>
    <row r="51" spans="1:21" x14ac:dyDescent="0.35">
      <c r="A51">
        <v>49</v>
      </c>
      <c r="B51" s="4" t="s">
        <v>144</v>
      </c>
      <c r="C51" s="3" t="s">
        <v>145</v>
      </c>
      <c r="D51" s="11">
        <v>900</v>
      </c>
      <c r="E51" s="11">
        <v>13653</v>
      </c>
      <c r="F51" s="9">
        <f>E51/D51*100</f>
        <v>1517</v>
      </c>
      <c r="G51" s="6" t="s">
        <v>74</v>
      </c>
      <c r="H51">
        <v>303</v>
      </c>
      <c r="I51" s="11">
        <f>E51/H51</f>
        <v>45.059405940594061</v>
      </c>
      <c r="J51" t="s">
        <v>21</v>
      </c>
      <c r="K51" t="s">
        <v>22</v>
      </c>
      <c r="L51" s="19">
        <f>(((N51/60)/60)/24)+DATE(1970,1,1)</f>
        <v>43758.208333333328</v>
      </c>
      <c r="M51" s="16">
        <f>(((N51/60)/60)/24)+DATE(1970,1,1)</f>
        <v>43758.208333333328</v>
      </c>
      <c r="N51">
        <v>1571547600</v>
      </c>
      <c r="O51" s="19">
        <f>(((P51/60)/60)/24)+DATE(1970,1,1)</f>
        <v>43803.25</v>
      </c>
      <c r="P51">
        <v>1575439200</v>
      </c>
      <c r="Q51" t="b">
        <v>0</v>
      </c>
      <c r="R51" t="b">
        <v>0</v>
      </c>
      <c r="S51" t="s">
        <v>23</v>
      </c>
      <c r="T51" t="str">
        <f>LEFT(S51,FIND("~",SUBSTITUTE(S51,"/","~",LEN(S51)-LEN(SUBSTITUTE(S51,"/",""))))-1)</f>
        <v>music</v>
      </c>
      <c r="U51" t="str">
        <f>RIGHT(S51,LEN(S51)-FIND("/",S51))</f>
        <v>rock</v>
      </c>
    </row>
    <row r="52" spans="1:21" ht="31" x14ac:dyDescent="0.35">
      <c r="A52">
        <v>50</v>
      </c>
      <c r="B52" s="4" t="s">
        <v>146</v>
      </c>
      <c r="C52" s="3" t="s">
        <v>147</v>
      </c>
      <c r="D52" s="11">
        <v>900</v>
      </c>
      <c r="E52" s="11">
        <v>2</v>
      </c>
      <c r="F52" s="9">
        <f>E52/D52*100</f>
        <v>0.22222222222222221</v>
      </c>
      <c r="G52" s="6" t="s">
        <v>74</v>
      </c>
      <c r="H52">
        <v>1</v>
      </c>
      <c r="I52" s="11">
        <f>E52/H52</f>
        <v>2</v>
      </c>
      <c r="J52" t="s">
        <v>107</v>
      </c>
      <c r="K52" t="s">
        <v>108</v>
      </c>
      <c r="L52" s="19">
        <f>(((N52/60)/60)/24)+DATE(1970,1,1)</f>
        <v>41487.208333333336</v>
      </c>
      <c r="M52" s="16">
        <f>(((N52/60)/60)/24)+DATE(1970,1,1)</f>
        <v>41487.208333333336</v>
      </c>
      <c r="N52">
        <v>1375333200</v>
      </c>
      <c r="O52" s="19">
        <f>(((P52/60)/60)/24)+DATE(1970,1,1)</f>
        <v>41515.208333333336</v>
      </c>
      <c r="P52">
        <v>1377752400</v>
      </c>
      <c r="Q52" t="b">
        <v>0</v>
      </c>
      <c r="R52" t="b">
        <v>0</v>
      </c>
      <c r="S52" t="s">
        <v>148</v>
      </c>
      <c r="T52" t="str">
        <f>LEFT(S52,FIND("~",SUBSTITUTE(S52,"/","~",LEN(S52)-LEN(SUBSTITUTE(S52,"/",""))))-1)</f>
        <v>music</v>
      </c>
      <c r="U52" t="str">
        <f>RIGHT(S52,LEN(S52)-FIND("/",S52))</f>
        <v>metal</v>
      </c>
    </row>
    <row r="53" spans="1:21" x14ac:dyDescent="0.35">
      <c r="A53">
        <v>51</v>
      </c>
      <c r="B53" s="4" t="s">
        <v>149</v>
      </c>
      <c r="C53" s="3" t="s">
        <v>150</v>
      </c>
      <c r="D53" s="11">
        <v>1000</v>
      </c>
      <c r="E53" s="11">
        <v>145243</v>
      </c>
      <c r="F53" s="9">
        <f>E53/D53*100</f>
        <v>14524.3</v>
      </c>
      <c r="G53" s="6" t="s">
        <v>74</v>
      </c>
      <c r="H53">
        <v>1467</v>
      </c>
      <c r="I53" s="11">
        <f>E53/H53</f>
        <v>99.006816632583508</v>
      </c>
      <c r="J53" t="s">
        <v>40</v>
      </c>
      <c r="K53" t="s">
        <v>41</v>
      </c>
      <c r="L53" s="19">
        <f>(((N53/60)/60)/24)+DATE(1970,1,1)</f>
        <v>40995.208333333336</v>
      </c>
      <c r="M53" s="16">
        <f>(((N53/60)/60)/24)+DATE(1970,1,1)</f>
        <v>40995.208333333336</v>
      </c>
      <c r="N53">
        <v>1332824400</v>
      </c>
      <c r="O53" s="19">
        <f>(((P53/60)/60)/24)+DATE(1970,1,1)</f>
        <v>41011.208333333336</v>
      </c>
      <c r="P53">
        <v>1334206800</v>
      </c>
      <c r="Q53" t="b">
        <v>0</v>
      </c>
      <c r="R53" t="b">
        <v>1</v>
      </c>
      <c r="S53" t="s">
        <v>65</v>
      </c>
      <c r="T53" t="str">
        <f>LEFT(S53,FIND("~",SUBSTITUTE(S53,"/","~",LEN(S53)-LEN(SUBSTITUTE(S53,"/",""))))-1)</f>
        <v>technology</v>
      </c>
      <c r="U53" t="str">
        <f>RIGHT(S53,LEN(S53)-FIND("/",S53))</f>
        <v>wearables</v>
      </c>
    </row>
    <row r="54" spans="1:21" x14ac:dyDescent="0.35">
      <c r="A54">
        <v>52</v>
      </c>
      <c r="B54" s="4" t="s">
        <v>151</v>
      </c>
      <c r="C54" s="3" t="s">
        <v>152</v>
      </c>
      <c r="D54" s="11">
        <v>1000</v>
      </c>
      <c r="E54" s="11">
        <v>2459</v>
      </c>
      <c r="F54" s="9">
        <f>E54/D54*100</f>
        <v>245.9</v>
      </c>
      <c r="G54" s="6" t="s">
        <v>74</v>
      </c>
      <c r="H54">
        <v>75</v>
      </c>
      <c r="I54" s="11">
        <f>E54/H54</f>
        <v>32.786666666666669</v>
      </c>
      <c r="J54" t="s">
        <v>21</v>
      </c>
      <c r="K54" t="s">
        <v>22</v>
      </c>
      <c r="L54" s="19">
        <f>(((N54/60)/60)/24)+DATE(1970,1,1)</f>
        <v>40436.208333333336</v>
      </c>
      <c r="M54" s="16">
        <f>(((N54/60)/60)/24)+DATE(1970,1,1)</f>
        <v>40436.208333333336</v>
      </c>
      <c r="N54">
        <v>1284526800</v>
      </c>
      <c r="O54" s="19">
        <f>(((P54/60)/60)/24)+DATE(1970,1,1)</f>
        <v>40440.208333333336</v>
      </c>
      <c r="P54">
        <v>1284872400</v>
      </c>
      <c r="Q54" t="b">
        <v>0</v>
      </c>
      <c r="R54" t="b">
        <v>0</v>
      </c>
      <c r="S54" t="s">
        <v>33</v>
      </c>
      <c r="T54" t="str">
        <f>LEFT(S54,FIND("~",SUBSTITUTE(S54,"/","~",LEN(S54)-LEN(SUBSTITUTE(S54,"/",""))))-1)</f>
        <v>theater</v>
      </c>
      <c r="U54" t="str">
        <f>RIGHT(S54,LEN(S54)-FIND("/",S54))</f>
        <v>plays</v>
      </c>
    </row>
    <row r="55" spans="1:21" x14ac:dyDescent="0.35">
      <c r="A55">
        <v>53</v>
      </c>
      <c r="B55" s="4" t="s">
        <v>153</v>
      </c>
      <c r="C55" s="3" t="s">
        <v>154</v>
      </c>
      <c r="D55" s="11">
        <v>1000</v>
      </c>
      <c r="E55" s="11">
        <v>12356</v>
      </c>
      <c r="F55" s="9">
        <f>E55/D55*100</f>
        <v>1235.5999999999999</v>
      </c>
      <c r="G55" s="6" t="s">
        <v>74</v>
      </c>
      <c r="H55">
        <v>209</v>
      </c>
      <c r="I55" s="11">
        <f>E55/H55</f>
        <v>59.119617224880386</v>
      </c>
      <c r="J55" t="s">
        <v>21</v>
      </c>
      <c r="K55" t="s">
        <v>22</v>
      </c>
      <c r="L55" s="19">
        <f>(((N55/60)/60)/24)+DATE(1970,1,1)</f>
        <v>41779.208333333336</v>
      </c>
      <c r="M55" s="16">
        <f>(((N55/60)/60)/24)+DATE(1970,1,1)</f>
        <v>41779.208333333336</v>
      </c>
      <c r="N55">
        <v>1400562000</v>
      </c>
      <c r="O55" s="19">
        <f>(((P55/60)/60)/24)+DATE(1970,1,1)</f>
        <v>41818.208333333336</v>
      </c>
      <c r="P55">
        <v>1403931600</v>
      </c>
      <c r="Q55" t="b">
        <v>0</v>
      </c>
      <c r="R55" t="b">
        <v>0</v>
      </c>
      <c r="S55" t="s">
        <v>53</v>
      </c>
      <c r="T55" t="str">
        <f>LEFT(S55,FIND("~",SUBSTITUTE(S55,"/","~",LEN(S55)-LEN(SUBSTITUTE(S55,"/",""))))-1)</f>
        <v>film &amp; video</v>
      </c>
      <c r="U55" t="str">
        <f>RIGHT(S55,LEN(S55)-FIND("/",S55))</f>
        <v>drama</v>
      </c>
    </row>
    <row r="56" spans="1:21" ht="31" x14ac:dyDescent="0.35">
      <c r="A56">
        <v>54</v>
      </c>
      <c r="B56" s="4" t="s">
        <v>155</v>
      </c>
      <c r="C56" s="3" t="s">
        <v>156</v>
      </c>
      <c r="D56" s="11">
        <v>1000</v>
      </c>
      <c r="E56" s="11">
        <v>5392</v>
      </c>
      <c r="F56" s="9">
        <f>E56/D56*100</f>
        <v>539.20000000000005</v>
      </c>
      <c r="G56" s="6" t="s">
        <v>74</v>
      </c>
      <c r="H56">
        <v>120</v>
      </c>
      <c r="I56" s="11">
        <f>E56/H56</f>
        <v>44.93333333333333</v>
      </c>
      <c r="J56" t="s">
        <v>21</v>
      </c>
      <c r="K56" t="s">
        <v>22</v>
      </c>
      <c r="L56" s="19">
        <f>(((N56/60)/60)/24)+DATE(1970,1,1)</f>
        <v>43170.25</v>
      </c>
      <c r="M56" s="16">
        <f>(((N56/60)/60)/24)+DATE(1970,1,1)</f>
        <v>43170.25</v>
      </c>
      <c r="N56">
        <v>1520748000</v>
      </c>
      <c r="O56" s="19">
        <f>(((P56/60)/60)/24)+DATE(1970,1,1)</f>
        <v>43176.208333333328</v>
      </c>
      <c r="P56">
        <v>1521262800</v>
      </c>
      <c r="Q56" t="b">
        <v>0</v>
      </c>
      <c r="R56" t="b">
        <v>0</v>
      </c>
      <c r="S56" t="s">
        <v>65</v>
      </c>
      <c r="T56" t="str">
        <f>LEFT(S56,FIND("~",SUBSTITUTE(S56,"/","~",LEN(S56)-LEN(SUBSTITUTE(S56,"/",""))))-1)</f>
        <v>technology</v>
      </c>
      <c r="U56" t="str">
        <f>RIGHT(S56,LEN(S56)-FIND("/",S56))</f>
        <v>wearables</v>
      </c>
    </row>
    <row r="57" spans="1:21" x14ac:dyDescent="0.35">
      <c r="A57">
        <v>55</v>
      </c>
      <c r="B57" s="4" t="s">
        <v>157</v>
      </c>
      <c r="C57" s="3" t="s">
        <v>158</v>
      </c>
      <c r="D57" s="11">
        <v>1000</v>
      </c>
      <c r="E57" s="11">
        <v>11746</v>
      </c>
      <c r="F57" s="9">
        <f>E57/D57*100</f>
        <v>1174.6000000000001</v>
      </c>
      <c r="G57" s="6" t="s">
        <v>74</v>
      </c>
      <c r="H57">
        <v>131</v>
      </c>
      <c r="I57" s="11">
        <f>E57/H57</f>
        <v>89.664122137404576</v>
      </c>
      <c r="J57" t="s">
        <v>21</v>
      </c>
      <c r="K57" t="s">
        <v>22</v>
      </c>
      <c r="L57" s="19">
        <f>(((N57/60)/60)/24)+DATE(1970,1,1)</f>
        <v>43311.208333333328</v>
      </c>
      <c r="M57" s="16">
        <f>(((N57/60)/60)/24)+DATE(1970,1,1)</f>
        <v>43311.208333333328</v>
      </c>
      <c r="N57">
        <v>1532926800</v>
      </c>
      <c r="O57" s="19">
        <f>(((P57/60)/60)/24)+DATE(1970,1,1)</f>
        <v>43316.208333333328</v>
      </c>
      <c r="P57">
        <v>1533358800</v>
      </c>
      <c r="Q57" t="b">
        <v>0</v>
      </c>
      <c r="R57" t="b">
        <v>0</v>
      </c>
      <c r="S57" t="s">
        <v>159</v>
      </c>
      <c r="T57" t="str">
        <f>LEFT(S57,FIND("~",SUBSTITUTE(S57,"/","~",LEN(S57)-LEN(SUBSTITUTE(S57,"/",""))))-1)</f>
        <v>music</v>
      </c>
      <c r="U57" t="str">
        <f>RIGHT(S57,LEN(S57)-FIND("/",S57))</f>
        <v>jazz</v>
      </c>
    </row>
    <row r="58" spans="1:21" ht="31" x14ac:dyDescent="0.35">
      <c r="A58">
        <v>56</v>
      </c>
      <c r="B58" s="4" t="s">
        <v>160</v>
      </c>
      <c r="C58" s="3" t="s">
        <v>161</v>
      </c>
      <c r="D58" s="11">
        <v>1000</v>
      </c>
      <c r="E58" s="11">
        <v>11493</v>
      </c>
      <c r="F58" s="9">
        <f>E58/D58*100</f>
        <v>1149.3</v>
      </c>
      <c r="G58" s="6" t="s">
        <v>74</v>
      </c>
      <c r="H58">
        <v>164</v>
      </c>
      <c r="I58" s="11">
        <f>E58/H58</f>
        <v>70.079268292682926</v>
      </c>
      <c r="J58" t="s">
        <v>21</v>
      </c>
      <c r="K58" t="s">
        <v>22</v>
      </c>
      <c r="L58" s="19">
        <f>(((N58/60)/60)/24)+DATE(1970,1,1)</f>
        <v>42014.25</v>
      </c>
      <c r="M58" s="16">
        <f>(((N58/60)/60)/24)+DATE(1970,1,1)</f>
        <v>42014.25</v>
      </c>
      <c r="N58">
        <v>1420869600</v>
      </c>
      <c r="O58" s="19">
        <f>(((P58/60)/60)/24)+DATE(1970,1,1)</f>
        <v>42021.25</v>
      </c>
      <c r="P58">
        <v>1421474400</v>
      </c>
      <c r="Q58" t="b">
        <v>0</v>
      </c>
      <c r="R58" t="b">
        <v>0</v>
      </c>
      <c r="S58" t="s">
        <v>65</v>
      </c>
      <c r="T58" t="str">
        <f>LEFT(S58,FIND("~",SUBSTITUTE(S58,"/","~",LEN(S58)-LEN(SUBSTITUTE(S58,"/",""))))-1)</f>
        <v>technology</v>
      </c>
      <c r="U58" t="str">
        <f>RIGHT(S58,LEN(S58)-FIND("/",S58))</f>
        <v>wearables</v>
      </c>
    </row>
    <row r="59" spans="1:21" x14ac:dyDescent="0.35">
      <c r="A59">
        <v>57</v>
      </c>
      <c r="B59" s="4" t="s">
        <v>162</v>
      </c>
      <c r="C59" s="3" t="s">
        <v>163</v>
      </c>
      <c r="D59" s="11">
        <v>1000</v>
      </c>
      <c r="E59" s="11">
        <v>6243</v>
      </c>
      <c r="F59" s="9">
        <f>E59/D59*100</f>
        <v>624.30000000000007</v>
      </c>
      <c r="G59" s="6" t="s">
        <v>14</v>
      </c>
      <c r="H59">
        <v>201</v>
      </c>
      <c r="I59" s="11">
        <f>E59/H59</f>
        <v>31.059701492537314</v>
      </c>
      <c r="J59" t="s">
        <v>21</v>
      </c>
      <c r="K59" t="s">
        <v>22</v>
      </c>
      <c r="L59" s="19">
        <f>(((N59/60)/60)/24)+DATE(1970,1,1)</f>
        <v>42979.208333333328</v>
      </c>
      <c r="M59" s="16">
        <f>(((N59/60)/60)/24)+DATE(1970,1,1)</f>
        <v>42979.208333333328</v>
      </c>
      <c r="N59">
        <v>1504242000</v>
      </c>
      <c r="O59" s="19">
        <f>(((P59/60)/60)/24)+DATE(1970,1,1)</f>
        <v>42991.208333333328</v>
      </c>
      <c r="P59">
        <v>1505278800</v>
      </c>
      <c r="Q59" t="b">
        <v>0</v>
      </c>
      <c r="R59" t="b">
        <v>0</v>
      </c>
      <c r="S59" t="s">
        <v>89</v>
      </c>
      <c r="T59" t="str">
        <f>LEFT(S59,FIND("~",SUBSTITUTE(S59,"/","~",LEN(S59)-LEN(SUBSTITUTE(S59,"/",""))))-1)</f>
        <v>games</v>
      </c>
      <c r="U59" t="str">
        <f>RIGHT(S59,LEN(S59)-FIND("/",S59))</f>
        <v>video games</v>
      </c>
    </row>
    <row r="60" spans="1:21" x14ac:dyDescent="0.35">
      <c r="A60">
        <v>58</v>
      </c>
      <c r="B60" s="4" t="s">
        <v>164</v>
      </c>
      <c r="C60" s="3" t="s">
        <v>165</v>
      </c>
      <c r="D60" s="11">
        <v>1100</v>
      </c>
      <c r="E60" s="11">
        <v>6132</v>
      </c>
      <c r="F60" s="9">
        <f>E60/D60*100</f>
        <v>557.45454545454538</v>
      </c>
      <c r="G60" s="6" t="s">
        <v>14</v>
      </c>
      <c r="H60">
        <v>211</v>
      </c>
      <c r="I60" s="11">
        <f>E60/H60</f>
        <v>29.061611374407583</v>
      </c>
      <c r="J60" t="s">
        <v>21</v>
      </c>
      <c r="K60" t="s">
        <v>22</v>
      </c>
      <c r="L60" s="19">
        <f>(((N60/60)/60)/24)+DATE(1970,1,1)</f>
        <v>42268.208333333328</v>
      </c>
      <c r="M60" s="16">
        <f>(((N60/60)/60)/24)+DATE(1970,1,1)</f>
        <v>42268.208333333328</v>
      </c>
      <c r="N60">
        <v>1442811600</v>
      </c>
      <c r="O60" s="19">
        <f>(((P60/60)/60)/24)+DATE(1970,1,1)</f>
        <v>42281.208333333328</v>
      </c>
      <c r="P60">
        <v>1443934800</v>
      </c>
      <c r="Q60" t="b">
        <v>0</v>
      </c>
      <c r="R60" t="b">
        <v>0</v>
      </c>
      <c r="S60" t="s">
        <v>33</v>
      </c>
      <c r="T60" t="str">
        <f>LEFT(S60,FIND("~",SUBSTITUTE(S60,"/","~",LEN(S60)-LEN(SUBSTITUTE(S60,"/",""))))-1)</f>
        <v>theater</v>
      </c>
      <c r="U60" t="str">
        <f>RIGHT(S60,LEN(S60)-FIND("/",S60))</f>
        <v>plays</v>
      </c>
    </row>
    <row r="61" spans="1:21" x14ac:dyDescent="0.35">
      <c r="A61">
        <v>59</v>
      </c>
      <c r="B61" s="4" t="s">
        <v>166</v>
      </c>
      <c r="C61" s="3" t="s">
        <v>167</v>
      </c>
      <c r="D61" s="11">
        <v>1100</v>
      </c>
      <c r="E61" s="11">
        <v>3851</v>
      </c>
      <c r="F61" s="9">
        <f>E61/D61*100</f>
        <v>350.09090909090912</v>
      </c>
      <c r="G61" s="6" t="s">
        <v>14</v>
      </c>
      <c r="H61">
        <v>128</v>
      </c>
      <c r="I61" s="11">
        <f>E61/H61</f>
        <v>30.0859375</v>
      </c>
      <c r="J61" t="s">
        <v>21</v>
      </c>
      <c r="K61" t="s">
        <v>22</v>
      </c>
      <c r="L61" s="19">
        <f>(((N61/60)/60)/24)+DATE(1970,1,1)</f>
        <v>42898.208333333328</v>
      </c>
      <c r="M61" s="16">
        <f>(((N61/60)/60)/24)+DATE(1970,1,1)</f>
        <v>42898.208333333328</v>
      </c>
      <c r="N61">
        <v>1497243600</v>
      </c>
      <c r="O61" s="19">
        <f>(((P61/60)/60)/24)+DATE(1970,1,1)</f>
        <v>42913.208333333328</v>
      </c>
      <c r="P61">
        <v>1498539600</v>
      </c>
      <c r="Q61" t="b">
        <v>0</v>
      </c>
      <c r="R61" t="b">
        <v>1</v>
      </c>
      <c r="S61" t="s">
        <v>33</v>
      </c>
      <c r="T61" t="str">
        <f>LEFT(S61,FIND("~",SUBSTITUTE(S61,"/","~",LEN(S61)-LEN(SUBSTITUTE(S61,"/",""))))-1)</f>
        <v>theater</v>
      </c>
      <c r="U61" t="str">
        <f>RIGHT(S61,LEN(S61)-FIND("/",S61))</f>
        <v>plays</v>
      </c>
    </row>
    <row r="62" spans="1:21" x14ac:dyDescent="0.35">
      <c r="A62">
        <v>60</v>
      </c>
      <c r="B62" s="4" t="s">
        <v>168</v>
      </c>
      <c r="C62" s="3" t="s">
        <v>169</v>
      </c>
      <c r="D62" s="11">
        <v>1100</v>
      </c>
      <c r="E62" s="11">
        <v>135997</v>
      </c>
      <c r="F62" s="9">
        <f>E62/D62*100</f>
        <v>12363.363636363638</v>
      </c>
      <c r="G62" s="6" t="s">
        <v>14</v>
      </c>
      <c r="H62">
        <v>1600</v>
      </c>
      <c r="I62" s="11">
        <f>E62/H62</f>
        <v>84.998125000000002</v>
      </c>
      <c r="J62" t="s">
        <v>15</v>
      </c>
      <c r="K62" t="s">
        <v>16</v>
      </c>
      <c r="L62" s="19">
        <f>(((N62/60)/60)/24)+DATE(1970,1,1)</f>
        <v>41107.208333333336</v>
      </c>
      <c r="M62" s="16">
        <f>(((N62/60)/60)/24)+DATE(1970,1,1)</f>
        <v>41107.208333333336</v>
      </c>
      <c r="N62">
        <v>1342501200</v>
      </c>
      <c r="O62" s="19">
        <f>(((P62/60)/60)/24)+DATE(1970,1,1)</f>
        <v>41110.208333333336</v>
      </c>
      <c r="P62">
        <v>1342760400</v>
      </c>
      <c r="Q62" t="b">
        <v>0</v>
      </c>
      <c r="R62" t="b">
        <v>0</v>
      </c>
      <c r="S62" t="s">
        <v>33</v>
      </c>
      <c r="T62" t="str">
        <f>LEFT(S62,FIND("~",SUBSTITUTE(S62,"/","~",LEN(S62)-LEN(SUBSTITUTE(S62,"/",""))))-1)</f>
        <v>theater</v>
      </c>
      <c r="U62" t="str">
        <f>RIGHT(S62,LEN(S62)-FIND("/",S62))</f>
        <v>plays</v>
      </c>
    </row>
    <row r="63" spans="1:21" ht="31" x14ac:dyDescent="0.35">
      <c r="A63">
        <v>61</v>
      </c>
      <c r="B63" s="4" t="s">
        <v>170</v>
      </c>
      <c r="C63" s="3" t="s">
        <v>171</v>
      </c>
      <c r="D63" s="11">
        <v>1100</v>
      </c>
      <c r="E63" s="11">
        <v>184750</v>
      </c>
      <c r="F63" s="9">
        <f>E63/D63*100</f>
        <v>16795.454545454548</v>
      </c>
      <c r="G63" s="6" t="s">
        <v>14</v>
      </c>
      <c r="H63">
        <v>2253</v>
      </c>
      <c r="I63" s="11">
        <f>E63/H63</f>
        <v>82.001775410563695</v>
      </c>
      <c r="J63" t="s">
        <v>15</v>
      </c>
      <c r="K63" t="s">
        <v>16</v>
      </c>
      <c r="L63" s="19">
        <f>(((N63/60)/60)/24)+DATE(1970,1,1)</f>
        <v>40595.25</v>
      </c>
      <c r="M63" s="16">
        <f>(((N63/60)/60)/24)+DATE(1970,1,1)</f>
        <v>40595.25</v>
      </c>
      <c r="N63">
        <v>1298268000</v>
      </c>
      <c r="O63" s="19">
        <f>(((P63/60)/60)/24)+DATE(1970,1,1)</f>
        <v>40635.208333333336</v>
      </c>
      <c r="P63">
        <v>1301720400</v>
      </c>
      <c r="Q63" t="b">
        <v>0</v>
      </c>
      <c r="R63" t="b">
        <v>0</v>
      </c>
      <c r="S63" t="s">
        <v>33</v>
      </c>
      <c r="T63" t="str">
        <f>LEFT(S63,FIND("~",SUBSTITUTE(S63,"/","~",LEN(S63)-LEN(SUBSTITUTE(S63,"/",""))))-1)</f>
        <v>theater</v>
      </c>
      <c r="U63" t="str">
        <f>RIGHT(S63,LEN(S63)-FIND("/",S63))</f>
        <v>plays</v>
      </c>
    </row>
    <row r="64" spans="1:21" x14ac:dyDescent="0.35">
      <c r="A64">
        <v>62</v>
      </c>
      <c r="B64" s="4" t="s">
        <v>172</v>
      </c>
      <c r="C64" s="3" t="s">
        <v>173</v>
      </c>
      <c r="D64" s="11">
        <v>1100</v>
      </c>
      <c r="E64" s="11">
        <v>14452</v>
      </c>
      <c r="F64" s="9">
        <f>E64/D64*100</f>
        <v>1313.8181818181818</v>
      </c>
      <c r="G64" s="6" t="s">
        <v>14</v>
      </c>
      <c r="H64">
        <v>249</v>
      </c>
      <c r="I64" s="11">
        <f>E64/H64</f>
        <v>58.040160642570278</v>
      </c>
      <c r="J64" t="s">
        <v>21</v>
      </c>
      <c r="K64" t="s">
        <v>22</v>
      </c>
      <c r="L64" s="19">
        <f>(((N64/60)/60)/24)+DATE(1970,1,1)</f>
        <v>42160.208333333328</v>
      </c>
      <c r="M64" s="16">
        <f>(((N64/60)/60)/24)+DATE(1970,1,1)</f>
        <v>42160.208333333328</v>
      </c>
      <c r="N64">
        <v>1433480400</v>
      </c>
      <c r="O64" s="19">
        <f>(((P64/60)/60)/24)+DATE(1970,1,1)</f>
        <v>42161.208333333328</v>
      </c>
      <c r="P64">
        <v>1433566800</v>
      </c>
      <c r="Q64" t="b">
        <v>0</v>
      </c>
      <c r="R64" t="b">
        <v>0</v>
      </c>
      <c r="S64" t="s">
        <v>28</v>
      </c>
      <c r="T64" t="str">
        <f>LEFT(S64,FIND("~",SUBSTITUTE(S64,"/","~",LEN(S64)-LEN(SUBSTITUTE(S64,"/",""))))-1)</f>
        <v>technology</v>
      </c>
      <c r="U64" t="str">
        <f>RIGHT(S64,LEN(S64)-FIND("/",S64))</f>
        <v>web</v>
      </c>
    </row>
    <row r="65" spans="1:21" x14ac:dyDescent="0.35">
      <c r="A65">
        <v>63</v>
      </c>
      <c r="B65" s="4" t="s">
        <v>174</v>
      </c>
      <c r="C65" s="3" t="s">
        <v>175</v>
      </c>
      <c r="D65" s="11">
        <v>1200</v>
      </c>
      <c r="E65" s="11">
        <v>557</v>
      </c>
      <c r="F65" s="9">
        <f>E65/D65*100</f>
        <v>46.416666666666664</v>
      </c>
      <c r="G65" s="6" t="s">
        <v>14</v>
      </c>
      <c r="H65">
        <v>5</v>
      </c>
      <c r="I65" s="11">
        <f>E65/H65</f>
        <v>111.4</v>
      </c>
      <c r="J65" t="s">
        <v>21</v>
      </c>
      <c r="K65" t="s">
        <v>22</v>
      </c>
      <c r="L65" s="19">
        <f>(((N65/60)/60)/24)+DATE(1970,1,1)</f>
        <v>42853.208333333328</v>
      </c>
      <c r="M65" s="16">
        <f>(((N65/60)/60)/24)+DATE(1970,1,1)</f>
        <v>42853.208333333328</v>
      </c>
      <c r="N65">
        <v>1493355600</v>
      </c>
      <c r="O65" s="19">
        <f>(((P65/60)/60)/24)+DATE(1970,1,1)</f>
        <v>42859.208333333328</v>
      </c>
      <c r="P65">
        <v>1493874000</v>
      </c>
      <c r="Q65" t="b">
        <v>0</v>
      </c>
      <c r="R65" t="b">
        <v>0</v>
      </c>
      <c r="S65" t="s">
        <v>33</v>
      </c>
      <c r="T65" t="str">
        <f>LEFT(S65,FIND("~",SUBSTITUTE(S65,"/","~",LEN(S65)-LEN(SUBSTITUTE(S65,"/",""))))-1)</f>
        <v>theater</v>
      </c>
      <c r="U65" t="str">
        <f>RIGHT(S65,LEN(S65)-FIND("/",S65))</f>
        <v>plays</v>
      </c>
    </row>
    <row r="66" spans="1:21" x14ac:dyDescent="0.35">
      <c r="A66">
        <v>64</v>
      </c>
      <c r="B66" s="4" t="s">
        <v>176</v>
      </c>
      <c r="C66" s="3" t="s">
        <v>177</v>
      </c>
      <c r="D66" s="11">
        <v>1200</v>
      </c>
      <c r="E66" s="11">
        <v>2734</v>
      </c>
      <c r="F66" s="9">
        <f>E66/D66*100</f>
        <v>227.83333333333334</v>
      </c>
      <c r="G66" s="6" t="s">
        <v>14</v>
      </c>
      <c r="H66">
        <v>38</v>
      </c>
      <c r="I66" s="11">
        <f>E66/H66</f>
        <v>71.94736842105263</v>
      </c>
      <c r="J66" t="s">
        <v>21</v>
      </c>
      <c r="K66" t="s">
        <v>22</v>
      </c>
      <c r="L66" s="19">
        <f>(((N66/60)/60)/24)+DATE(1970,1,1)</f>
        <v>43283.208333333328</v>
      </c>
      <c r="M66" s="16">
        <f>(((N66/60)/60)/24)+DATE(1970,1,1)</f>
        <v>43283.208333333328</v>
      </c>
      <c r="N66">
        <v>1530507600</v>
      </c>
      <c r="O66" s="19">
        <f>(((P66/60)/60)/24)+DATE(1970,1,1)</f>
        <v>43298.208333333328</v>
      </c>
      <c r="P66">
        <v>1531803600</v>
      </c>
      <c r="Q66" t="b">
        <v>0</v>
      </c>
      <c r="R66" t="b">
        <v>1</v>
      </c>
      <c r="S66" t="s">
        <v>28</v>
      </c>
      <c r="T66" t="str">
        <f>LEFT(S66,FIND("~",SUBSTITUTE(S66,"/","~",LEN(S66)-LEN(SUBSTITUTE(S66,"/",""))))-1)</f>
        <v>technology</v>
      </c>
      <c r="U66" t="str">
        <f>RIGHT(S66,LEN(S66)-FIND("/",S66))</f>
        <v>web</v>
      </c>
    </row>
    <row r="67" spans="1:21" x14ac:dyDescent="0.35">
      <c r="A67">
        <v>65</v>
      </c>
      <c r="B67" s="4" t="s">
        <v>178</v>
      </c>
      <c r="C67" s="3" t="s">
        <v>179</v>
      </c>
      <c r="D67" s="11">
        <v>1200</v>
      </c>
      <c r="E67" s="11">
        <v>14405</v>
      </c>
      <c r="F67" s="9">
        <f>E67/D67*100</f>
        <v>1200.4166666666667</v>
      </c>
      <c r="G67" s="6" t="s">
        <v>14</v>
      </c>
      <c r="H67">
        <v>236</v>
      </c>
      <c r="I67" s="11">
        <f>E67/H67</f>
        <v>61.038135593220339</v>
      </c>
      <c r="J67" t="s">
        <v>21</v>
      </c>
      <c r="K67" t="s">
        <v>22</v>
      </c>
      <c r="L67" s="19">
        <f>(((N67/60)/60)/24)+DATE(1970,1,1)</f>
        <v>40570.25</v>
      </c>
      <c r="M67" s="16">
        <f>(((N67/60)/60)/24)+DATE(1970,1,1)</f>
        <v>40570.25</v>
      </c>
      <c r="N67">
        <v>1296108000</v>
      </c>
      <c r="O67" s="19">
        <f>(((P67/60)/60)/24)+DATE(1970,1,1)</f>
        <v>40577.25</v>
      </c>
      <c r="P67">
        <v>1296712800</v>
      </c>
      <c r="Q67" t="b">
        <v>0</v>
      </c>
      <c r="R67" t="b">
        <v>0</v>
      </c>
      <c r="S67" t="s">
        <v>33</v>
      </c>
      <c r="T67" t="str">
        <f>LEFT(S67,FIND("~",SUBSTITUTE(S67,"/","~",LEN(S67)-LEN(SUBSTITUTE(S67,"/",""))))-1)</f>
        <v>theater</v>
      </c>
      <c r="U67" t="str">
        <f>RIGHT(S67,LEN(S67)-FIND("/",S67))</f>
        <v>plays</v>
      </c>
    </row>
    <row r="68" spans="1:21" x14ac:dyDescent="0.35">
      <c r="A68">
        <v>66</v>
      </c>
      <c r="B68" s="4" t="s">
        <v>180</v>
      </c>
      <c r="C68" s="3" t="s">
        <v>181</v>
      </c>
      <c r="D68" s="11">
        <v>1300</v>
      </c>
      <c r="E68" s="11">
        <v>1307</v>
      </c>
      <c r="F68" s="9">
        <f>E68/D68*100</f>
        <v>100.53846153846153</v>
      </c>
      <c r="G68" s="6" t="s">
        <v>14</v>
      </c>
      <c r="H68">
        <v>12</v>
      </c>
      <c r="I68" s="11">
        <f>E68/H68</f>
        <v>108.91666666666667</v>
      </c>
      <c r="J68" t="s">
        <v>21</v>
      </c>
      <c r="K68" t="s">
        <v>22</v>
      </c>
      <c r="L68" s="19">
        <f>(((N68/60)/60)/24)+DATE(1970,1,1)</f>
        <v>42102.208333333328</v>
      </c>
      <c r="M68" s="16">
        <f>(((N68/60)/60)/24)+DATE(1970,1,1)</f>
        <v>42102.208333333328</v>
      </c>
      <c r="N68">
        <v>1428469200</v>
      </c>
      <c r="O68" s="19">
        <f>(((P68/60)/60)/24)+DATE(1970,1,1)</f>
        <v>42107.208333333328</v>
      </c>
      <c r="P68">
        <v>1428901200</v>
      </c>
      <c r="Q68" t="b">
        <v>0</v>
      </c>
      <c r="R68" t="b">
        <v>1</v>
      </c>
      <c r="S68" t="s">
        <v>33</v>
      </c>
      <c r="T68" t="str">
        <f>LEFT(S68,FIND("~",SUBSTITUTE(S68,"/","~",LEN(S68)-LEN(SUBSTITUTE(S68,"/",""))))-1)</f>
        <v>theater</v>
      </c>
      <c r="U68" t="str">
        <f>RIGHT(S68,LEN(S68)-FIND("/",S68))</f>
        <v>plays</v>
      </c>
    </row>
    <row r="69" spans="1:21" ht="31" x14ac:dyDescent="0.35">
      <c r="A69">
        <v>67</v>
      </c>
      <c r="B69" s="4" t="s">
        <v>182</v>
      </c>
      <c r="C69" s="3" t="s">
        <v>183</v>
      </c>
      <c r="D69" s="11">
        <v>1300</v>
      </c>
      <c r="E69" s="11">
        <v>117892</v>
      </c>
      <c r="F69" s="9">
        <f>E69/D69*100</f>
        <v>9068.6153846153848</v>
      </c>
      <c r="G69" s="6" t="s">
        <v>14</v>
      </c>
      <c r="H69">
        <v>4065</v>
      </c>
      <c r="I69" s="11">
        <f>E69/H69</f>
        <v>29.001722017220171</v>
      </c>
      <c r="J69" t="s">
        <v>40</v>
      </c>
      <c r="K69" t="s">
        <v>41</v>
      </c>
      <c r="L69" s="19">
        <f>(((N69/60)/60)/24)+DATE(1970,1,1)</f>
        <v>40203.25</v>
      </c>
      <c r="M69" s="16">
        <f>(((N69/60)/60)/24)+DATE(1970,1,1)</f>
        <v>40203.25</v>
      </c>
      <c r="N69">
        <v>1264399200</v>
      </c>
      <c r="O69" s="19">
        <f>(((P69/60)/60)/24)+DATE(1970,1,1)</f>
        <v>40208.25</v>
      </c>
      <c r="P69">
        <v>1264831200</v>
      </c>
      <c r="Q69" t="b">
        <v>0</v>
      </c>
      <c r="R69" t="b">
        <v>1</v>
      </c>
      <c r="S69" t="s">
        <v>65</v>
      </c>
      <c r="T69" t="str">
        <f>LEFT(S69,FIND("~",SUBSTITUTE(S69,"/","~",LEN(S69)-LEN(SUBSTITUTE(S69,"/",""))))-1)</f>
        <v>technology</v>
      </c>
      <c r="U69" t="str">
        <f>RIGHT(S69,LEN(S69)-FIND("/",S69))</f>
        <v>wearables</v>
      </c>
    </row>
    <row r="70" spans="1:21" x14ac:dyDescent="0.35">
      <c r="A70">
        <v>68</v>
      </c>
      <c r="B70" s="4" t="s">
        <v>184</v>
      </c>
      <c r="C70" s="3" t="s">
        <v>185</v>
      </c>
      <c r="D70" s="11">
        <v>1300</v>
      </c>
      <c r="E70" s="11">
        <v>14508</v>
      </c>
      <c r="F70" s="9">
        <f>E70/D70*100</f>
        <v>1116</v>
      </c>
      <c r="G70" s="6" t="s">
        <v>14</v>
      </c>
      <c r="H70">
        <v>246</v>
      </c>
      <c r="I70" s="11">
        <f>E70/H70</f>
        <v>58.975609756097562</v>
      </c>
      <c r="J70" t="s">
        <v>107</v>
      </c>
      <c r="K70" t="s">
        <v>108</v>
      </c>
      <c r="L70" s="19">
        <f>(((N70/60)/60)/24)+DATE(1970,1,1)</f>
        <v>42943.208333333328</v>
      </c>
      <c r="M70" s="16">
        <f>(((N70/60)/60)/24)+DATE(1970,1,1)</f>
        <v>42943.208333333328</v>
      </c>
      <c r="N70">
        <v>1501131600</v>
      </c>
      <c r="O70" s="19">
        <f>(((P70/60)/60)/24)+DATE(1970,1,1)</f>
        <v>42990.208333333328</v>
      </c>
      <c r="P70">
        <v>1505192400</v>
      </c>
      <c r="Q70" t="b">
        <v>0</v>
      </c>
      <c r="R70" t="b">
        <v>1</v>
      </c>
      <c r="S70" t="s">
        <v>33</v>
      </c>
      <c r="T70" t="str">
        <f>LEFT(S70,FIND("~",SUBSTITUTE(S70,"/","~",LEN(S70)-LEN(SUBSTITUTE(S70,"/",""))))-1)</f>
        <v>theater</v>
      </c>
      <c r="U70" t="str">
        <f>RIGHT(S70,LEN(S70)-FIND("/",S70))</f>
        <v>plays</v>
      </c>
    </row>
    <row r="71" spans="1:21" x14ac:dyDescent="0.35">
      <c r="A71">
        <v>69</v>
      </c>
      <c r="B71" s="4" t="s">
        <v>186</v>
      </c>
      <c r="C71" s="3" t="s">
        <v>187</v>
      </c>
      <c r="D71" s="11">
        <v>1300</v>
      </c>
      <c r="E71" s="11">
        <v>1901</v>
      </c>
      <c r="F71" s="9">
        <f>E71/D71*100</f>
        <v>146.23076923076923</v>
      </c>
      <c r="G71" s="6" t="s">
        <v>14</v>
      </c>
      <c r="H71">
        <v>17</v>
      </c>
      <c r="I71" s="11">
        <f>E71/H71</f>
        <v>111.82352941176471</v>
      </c>
      <c r="J71" t="s">
        <v>21</v>
      </c>
      <c r="K71" t="s">
        <v>22</v>
      </c>
      <c r="L71" s="19">
        <f>(((N71/60)/60)/24)+DATE(1970,1,1)</f>
        <v>40531.25</v>
      </c>
      <c r="M71" s="16">
        <f>(((N71/60)/60)/24)+DATE(1970,1,1)</f>
        <v>40531.25</v>
      </c>
      <c r="N71">
        <v>1292738400</v>
      </c>
      <c r="O71" s="19">
        <f>(((P71/60)/60)/24)+DATE(1970,1,1)</f>
        <v>40565.25</v>
      </c>
      <c r="P71">
        <v>1295676000</v>
      </c>
      <c r="Q71" t="b">
        <v>0</v>
      </c>
      <c r="R71" t="b">
        <v>0</v>
      </c>
      <c r="S71" t="s">
        <v>33</v>
      </c>
      <c r="T71" t="str">
        <f>LEFT(S71,FIND("~",SUBSTITUTE(S71,"/","~",LEN(S71)-LEN(SUBSTITUTE(S71,"/",""))))-1)</f>
        <v>theater</v>
      </c>
      <c r="U71" t="str">
        <f>RIGHT(S71,LEN(S71)-FIND("/",S71))</f>
        <v>plays</v>
      </c>
    </row>
    <row r="72" spans="1:21" x14ac:dyDescent="0.35">
      <c r="A72">
        <v>70</v>
      </c>
      <c r="B72" s="4" t="s">
        <v>188</v>
      </c>
      <c r="C72" s="3" t="s">
        <v>189</v>
      </c>
      <c r="D72" s="11">
        <v>1300</v>
      </c>
      <c r="E72" s="11">
        <v>158389</v>
      </c>
      <c r="F72" s="9">
        <f>E72/D72*100</f>
        <v>12183.76923076923</v>
      </c>
      <c r="G72" s="6" t="s">
        <v>14</v>
      </c>
      <c r="H72">
        <v>2475</v>
      </c>
      <c r="I72" s="11">
        <f>E72/H72</f>
        <v>63.995555555555555</v>
      </c>
      <c r="J72" t="s">
        <v>107</v>
      </c>
      <c r="K72" t="s">
        <v>108</v>
      </c>
      <c r="L72" s="19">
        <f>(((N72/60)/60)/24)+DATE(1970,1,1)</f>
        <v>40484.208333333336</v>
      </c>
      <c r="M72" s="16">
        <f>(((N72/60)/60)/24)+DATE(1970,1,1)</f>
        <v>40484.208333333336</v>
      </c>
      <c r="N72">
        <v>1288674000</v>
      </c>
      <c r="O72" s="19">
        <f>(((P72/60)/60)/24)+DATE(1970,1,1)</f>
        <v>40533.25</v>
      </c>
      <c r="P72">
        <v>1292911200</v>
      </c>
      <c r="Q72" t="b">
        <v>0</v>
      </c>
      <c r="R72" t="b">
        <v>1</v>
      </c>
      <c r="S72" t="s">
        <v>33</v>
      </c>
      <c r="T72" t="str">
        <f>LEFT(S72,FIND("~",SUBSTITUTE(S72,"/","~",LEN(S72)-LEN(SUBSTITUTE(S72,"/",""))))-1)</f>
        <v>theater</v>
      </c>
      <c r="U72" t="str">
        <f>RIGHT(S72,LEN(S72)-FIND("/",S72))</f>
        <v>plays</v>
      </c>
    </row>
    <row r="73" spans="1:21" ht="31" x14ac:dyDescent="0.35">
      <c r="A73">
        <v>71</v>
      </c>
      <c r="B73" s="4" t="s">
        <v>190</v>
      </c>
      <c r="C73" s="3" t="s">
        <v>191</v>
      </c>
      <c r="D73" s="11">
        <v>1300</v>
      </c>
      <c r="E73" s="11">
        <v>6484</v>
      </c>
      <c r="F73" s="9">
        <f>E73/D73*100</f>
        <v>498.76923076923083</v>
      </c>
      <c r="G73" s="6" t="s">
        <v>14</v>
      </c>
      <c r="H73">
        <v>76</v>
      </c>
      <c r="I73" s="11">
        <f>E73/H73</f>
        <v>85.315789473684205</v>
      </c>
      <c r="J73" t="s">
        <v>21</v>
      </c>
      <c r="K73" t="s">
        <v>22</v>
      </c>
      <c r="L73" s="19">
        <f>(((N73/60)/60)/24)+DATE(1970,1,1)</f>
        <v>43799.25</v>
      </c>
      <c r="M73" s="16">
        <f>(((N73/60)/60)/24)+DATE(1970,1,1)</f>
        <v>43799.25</v>
      </c>
      <c r="N73">
        <v>1575093600</v>
      </c>
      <c r="O73" s="19">
        <f>(((P73/60)/60)/24)+DATE(1970,1,1)</f>
        <v>43803.25</v>
      </c>
      <c r="P73">
        <v>1575439200</v>
      </c>
      <c r="Q73" t="b">
        <v>0</v>
      </c>
      <c r="R73" t="b">
        <v>0</v>
      </c>
      <c r="S73" t="s">
        <v>33</v>
      </c>
      <c r="T73" t="str">
        <f>LEFT(S73,FIND("~",SUBSTITUTE(S73,"/","~",LEN(S73)-LEN(SUBSTITUTE(S73,"/",""))))-1)</f>
        <v>theater</v>
      </c>
      <c r="U73" t="str">
        <f>RIGHT(S73,LEN(S73)-FIND("/",S73))</f>
        <v>plays</v>
      </c>
    </row>
    <row r="74" spans="1:21" x14ac:dyDescent="0.35">
      <c r="A74">
        <v>72</v>
      </c>
      <c r="B74" s="4" t="s">
        <v>192</v>
      </c>
      <c r="C74" s="3" t="s">
        <v>193</v>
      </c>
      <c r="D74" s="11">
        <v>1300</v>
      </c>
      <c r="E74" s="11">
        <v>4022</v>
      </c>
      <c r="F74" s="9">
        <f>E74/D74*100</f>
        <v>309.38461538461536</v>
      </c>
      <c r="G74" s="6" t="s">
        <v>14</v>
      </c>
      <c r="H74">
        <v>54</v>
      </c>
      <c r="I74" s="11">
        <f>E74/H74</f>
        <v>74.481481481481481</v>
      </c>
      <c r="J74" t="s">
        <v>21</v>
      </c>
      <c r="K74" t="s">
        <v>22</v>
      </c>
      <c r="L74" s="19">
        <f>(((N74/60)/60)/24)+DATE(1970,1,1)</f>
        <v>42186.208333333328</v>
      </c>
      <c r="M74" s="16">
        <f>(((N74/60)/60)/24)+DATE(1970,1,1)</f>
        <v>42186.208333333328</v>
      </c>
      <c r="N74">
        <v>1435726800</v>
      </c>
      <c r="O74" s="19">
        <f>(((P74/60)/60)/24)+DATE(1970,1,1)</f>
        <v>42222.208333333328</v>
      </c>
      <c r="P74">
        <v>1438837200</v>
      </c>
      <c r="Q74" t="b">
        <v>0</v>
      </c>
      <c r="R74" t="b">
        <v>0</v>
      </c>
      <c r="S74" t="s">
        <v>71</v>
      </c>
      <c r="T74" t="str">
        <f>LEFT(S74,FIND("~",SUBSTITUTE(S74,"/","~",LEN(S74)-LEN(SUBSTITUTE(S74,"/",""))))-1)</f>
        <v>film &amp; video</v>
      </c>
      <c r="U74" t="str">
        <f>RIGHT(S74,LEN(S74)-FIND("/",S74))</f>
        <v>animation</v>
      </c>
    </row>
    <row r="75" spans="1:21" x14ac:dyDescent="0.35">
      <c r="A75">
        <v>73</v>
      </c>
      <c r="B75" s="4" t="s">
        <v>194</v>
      </c>
      <c r="C75" s="3" t="s">
        <v>195</v>
      </c>
      <c r="D75" s="11">
        <v>1400</v>
      </c>
      <c r="E75" s="11">
        <v>9253</v>
      </c>
      <c r="F75" s="9">
        <f>E75/D75*100</f>
        <v>660.92857142857144</v>
      </c>
      <c r="G75" s="6" t="s">
        <v>14</v>
      </c>
      <c r="H75">
        <v>88</v>
      </c>
      <c r="I75" s="11">
        <f>E75/H75</f>
        <v>105.14772727272727</v>
      </c>
      <c r="J75" t="s">
        <v>21</v>
      </c>
      <c r="K75" t="s">
        <v>22</v>
      </c>
      <c r="L75" s="19">
        <f>(((N75/60)/60)/24)+DATE(1970,1,1)</f>
        <v>42701.25</v>
      </c>
      <c r="M75" s="16">
        <f>(((N75/60)/60)/24)+DATE(1970,1,1)</f>
        <v>42701.25</v>
      </c>
      <c r="N75">
        <v>1480226400</v>
      </c>
      <c r="O75" s="19">
        <f>(((P75/60)/60)/24)+DATE(1970,1,1)</f>
        <v>42704.25</v>
      </c>
      <c r="P75">
        <v>1480485600</v>
      </c>
      <c r="Q75" t="b">
        <v>0</v>
      </c>
      <c r="R75" t="b">
        <v>0</v>
      </c>
      <c r="S75" t="s">
        <v>159</v>
      </c>
      <c r="T75" t="str">
        <f>LEFT(S75,FIND("~",SUBSTITUTE(S75,"/","~",LEN(S75)-LEN(SUBSTITUTE(S75,"/",""))))-1)</f>
        <v>music</v>
      </c>
      <c r="U75" t="str">
        <f>RIGHT(S75,LEN(S75)-FIND("/",S75))</f>
        <v>jazz</v>
      </c>
    </row>
    <row r="76" spans="1:21" x14ac:dyDescent="0.35">
      <c r="A76">
        <v>74</v>
      </c>
      <c r="B76" s="4" t="s">
        <v>196</v>
      </c>
      <c r="C76" s="3" t="s">
        <v>197</v>
      </c>
      <c r="D76" s="11">
        <v>1400</v>
      </c>
      <c r="E76" s="11">
        <v>4776</v>
      </c>
      <c r="F76" s="9">
        <f>E76/D76*100</f>
        <v>341.14285714285717</v>
      </c>
      <c r="G76" s="6" t="s">
        <v>14</v>
      </c>
      <c r="H76">
        <v>85</v>
      </c>
      <c r="I76" s="11">
        <f>E76/H76</f>
        <v>56.188235294117646</v>
      </c>
      <c r="J76" t="s">
        <v>40</v>
      </c>
      <c r="K76" t="s">
        <v>41</v>
      </c>
      <c r="L76" s="19">
        <f>(((N76/60)/60)/24)+DATE(1970,1,1)</f>
        <v>42456.208333333328</v>
      </c>
      <c r="M76" s="16">
        <f>(((N76/60)/60)/24)+DATE(1970,1,1)</f>
        <v>42456.208333333328</v>
      </c>
      <c r="N76">
        <v>1459054800</v>
      </c>
      <c r="O76" s="19">
        <f>(((P76/60)/60)/24)+DATE(1970,1,1)</f>
        <v>42457.208333333328</v>
      </c>
      <c r="P76">
        <v>1459141200</v>
      </c>
      <c r="Q76" t="b">
        <v>0</v>
      </c>
      <c r="R76" t="b">
        <v>0</v>
      </c>
      <c r="S76" t="s">
        <v>148</v>
      </c>
      <c r="T76" t="str">
        <f>LEFT(S76,FIND("~",SUBSTITUTE(S76,"/","~",LEN(S76)-LEN(SUBSTITUTE(S76,"/",""))))-1)</f>
        <v>music</v>
      </c>
      <c r="U76" t="str">
        <f>RIGHT(S76,LEN(S76)-FIND("/",S76))</f>
        <v>metal</v>
      </c>
    </row>
    <row r="77" spans="1:21" x14ac:dyDescent="0.35">
      <c r="A77">
        <v>75</v>
      </c>
      <c r="B77" s="4" t="s">
        <v>198</v>
      </c>
      <c r="C77" s="3" t="s">
        <v>199</v>
      </c>
      <c r="D77" s="11">
        <v>1400</v>
      </c>
      <c r="E77" s="11">
        <v>14606</v>
      </c>
      <c r="F77" s="9">
        <f>E77/D77*100</f>
        <v>1043.2857142857142</v>
      </c>
      <c r="G77" s="6" t="s">
        <v>14</v>
      </c>
      <c r="H77">
        <v>170</v>
      </c>
      <c r="I77" s="11">
        <f>E77/H77</f>
        <v>85.917647058823533</v>
      </c>
      <c r="J77" t="s">
        <v>21</v>
      </c>
      <c r="K77" t="s">
        <v>22</v>
      </c>
      <c r="L77" s="19">
        <f>(((N77/60)/60)/24)+DATE(1970,1,1)</f>
        <v>43296.208333333328</v>
      </c>
      <c r="M77" s="16">
        <f>(((N77/60)/60)/24)+DATE(1970,1,1)</f>
        <v>43296.208333333328</v>
      </c>
      <c r="N77">
        <v>1531630800</v>
      </c>
      <c r="O77" s="19">
        <f>(((P77/60)/60)/24)+DATE(1970,1,1)</f>
        <v>43304.208333333328</v>
      </c>
      <c r="P77">
        <v>1532322000</v>
      </c>
      <c r="Q77" t="b">
        <v>0</v>
      </c>
      <c r="R77" t="b">
        <v>0</v>
      </c>
      <c r="S77" t="s">
        <v>122</v>
      </c>
      <c r="T77" t="str">
        <f>LEFT(S77,FIND("~",SUBSTITUTE(S77,"/","~",LEN(S77)-LEN(SUBSTITUTE(S77,"/",""))))-1)</f>
        <v>photography</v>
      </c>
      <c r="U77" t="str">
        <f>RIGHT(S77,LEN(S77)-FIND("/",S77))</f>
        <v>photography books</v>
      </c>
    </row>
    <row r="78" spans="1:21" x14ac:dyDescent="0.35">
      <c r="A78">
        <v>76</v>
      </c>
      <c r="B78" s="4" t="s">
        <v>200</v>
      </c>
      <c r="C78" s="3" t="s">
        <v>201</v>
      </c>
      <c r="D78" s="11">
        <v>1400</v>
      </c>
      <c r="E78" s="11">
        <v>95993</v>
      </c>
      <c r="F78" s="9">
        <f>E78/D78*100</f>
        <v>6856.6428571428578</v>
      </c>
      <c r="G78" s="6" t="s">
        <v>14</v>
      </c>
      <c r="H78">
        <v>1684</v>
      </c>
      <c r="I78" s="11">
        <f>E78/H78</f>
        <v>57.00296912114014</v>
      </c>
      <c r="J78" t="s">
        <v>21</v>
      </c>
      <c r="K78" t="s">
        <v>22</v>
      </c>
      <c r="L78" s="19">
        <f>(((N78/60)/60)/24)+DATE(1970,1,1)</f>
        <v>42027.25</v>
      </c>
      <c r="M78" s="16">
        <f>(((N78/60)/60)/24)+DATE(1970,1,1)</f>
        <v>42027.25</v>
      </c>
      <c r="N78">
        <v>1421992800</v>
      </c>
      <c r="O78" s="19">
        <f>(((P78/60)/60)/24)+DATE(1970,1,1)</f>
        <v>42076.208333333328</v>
      </c>
      <c r="P78">
        <v>1426222800</v>
      </c>
      <c r="Q78" t="b">
        <v>1</v>
      </c>
      <c r="R78" t="b">
        <v>1</v>
      </c>
      <c r="S78" t="s">
        <v>33</v>
      </c>
      <c r="T78" t="str">
        <f>LEFT(S78,FIND("~",SUBSTITUTE(S78,"/","~",LEN(S78)-LEN(SUBSTITUTE(S78,"/",""))))-1)</f>
        <v>theater</v>
      </c>
      <c r="U78" t="str">
        <f>RIGHT(S78,LEN(S78)-FIND("/",S78))</f>
        <v>plays</v>
      </c>
    </row>
    <row r="79" spans="1:21" x14ac:dyDescent="0.35">
      <c r="A79">
        <v>77</v>
      </c>
      <c r="B79" s="4" t="s">
        <v>202</v>
      </c>
      <c r="C79" s="3" t="s">
        <v>203</v>
      </c>
      <c r="D79" s="11">
        <v>1400</v>
      </c>
      <c r="E79" s="11">
        <v>4460</v>
      </c>
      <c r="F79" s="9">
        <f>E79/D79*100</f>
        <v>318.57142857142856</v>
      </c>
      <c r="G79" s="6" t="s">
        <v>14</v>
      </c>
      <c r="H79">
        <v>56</v>
      </c>
      <c r="I79" s="11">
        <f>E79/H79</f>
        <v>79.642857142857139</v>
      </c>
      <c r="J79" t="s">
        <v>21</v>
      </c>
      <c r="K79" t="s">
        <v>22</v>
      </c>
      <c r="L79" s="19">
        <f>(((N79/60)/60)/24)+DATE(1970,1,1)</f>
        <v>40448.208333333336</v>
      </c>
      <c r="M79" s="16">
        <f>(((N79/60)/60)/24)+DATE(1970,1,1)</f>
        <v>40448.208333333336</v>
      </c>
      <c r="N79">
        <v>1285563600</v>
      </c>
      <c r="O79" s="19">
        <f>(((P79/60)/60)/24)+DATE(1970,1,1)</f>
        <v>40462.208333333336</v>
      </c>
      <c r="P79">
        <v>1286773200</v>
      </c>
      <c r="Q79" t="b">
        <v>0</v>
      </c>
      <c r="R79" t="b">
        <v>1</v>
      </c>
      <c r="S79" t="s">
        <v>71</v>
      </c>
      <c r="T79" t="str">
        <f>LEFT(S79,FIND("~",SUBSTITUTE(S79,"/","~",LEN(S79)-LEN(SUBSTITUTE(S79,"/",""))))-1)</f>
        <v>film &amp; video</v>
      </c>
      <c r="U79" t="str">
        <f>RIGHT(S79,LEN(S79)-FIND("/",S79))</f>
        <v>animation</v>
      </c>
    </row>
    <row r="80" spans="1:21" x14ac:dyDescent="0.35">
      <c r="A80">
        <v>78</v>
      </c>
      <c r="B80" s="4" t="s">
        <v>204</v>
      </c>
      <c r="C80" s="3" t="s">
        <v>205</v>
      </c>
      <c r="D80" s="11">
        <v>1400</v>
      </c>
      <c r="E80" s="11">
        <v>13536</v>
      </c>
      <c r="F80" s="9">
        <f>E80/D80*100</f>
        <v>966.85714285714289</v>
      </c>
      <c r="G80" s="6" t="s">
        <v>14</v>
      </c>
      <c r="H80">
        <v>330</v>
      </c>
      <c r="I80" s="11">
        <f>E80/H80</f>
        <v>41.018181818181816</v>
      </c>
      <c r="J80" t="s">
        <v>21</v>
      </c>
      <c r="K80" t="s">
        <v>22</v>
      </c>
      <c r="L80" s="19">
        <f>(((N80/60)/60)/24)+DATE(1970,1,1)</f>
        <v>43206.208333333328</v>
      </c>
      <c r="M80" s="16">
        <f>(((N80/60)/60)/24)+DATE(1970,1,1)</f>
        <v>43206.208333333328</v>
      </c>
      <c r="N80">
        <v>1523854800</v>
      </c>
      <c r="O80" s="19">
        <f>(((P80/60)/60)/24)+DATE(1970,1,1)</f>
        <v>43207.208333333328</v>
      </c>
      <c r="P80">
        <v>1523941200</v>
      </c>
      <c r="Q80" t="b">
        <v>0</v>
      </c>
      <c r="R80" t="b">
        <v>0</v>
      </c>
      <c r="S80" t="s">
        <v>206</v>
      </c>
      <c r="T80" t="str">
        <f>LEFT(S80,FIND("~",SUBSTITUTE(S80,"/","~",LEN(S80)-LEN(SUBSTITUTE(S80,"/",""))))-1)</f>
        <v>publishing</v>
      </c>
      <c r="U80" t="str">
        <f>RIGHT(S80,LEN(S80)-FIND("/",S80))</f>
        <v>translations</v>
      </c>
    </row>
    <row r="81" spans="1:21" x14ac:dyDescent="0.35">
      <c r="A81">
        <v>79</v>
      </c>
      <c r="B81" s="4" t="s">
        <v>207</v>
      </c>
      <c r="C81" s="3" t="s">
        <v>208</v>
      </c>
      <c r="D81" s="11">
        <v>1400</v>
      </c>
      <c r="E81" s="11">
        <v>40228</v>
      </c>
      <c r="F81" s="9">
        <f>E81/D81*100</f>
        <v>2873.4285714285716</v>
      </c>
      <c r="G81" s="6" t="s">
        <v>14</v>
      </c>
      <c r="H81">
        <v>838</v>
      </c>
      <c r="I81" s="11">
        <f>E81/H81</f>
        <v>48.004773269689736</v>
      </c>
      <c r="J81" t="s">
        <v>21</v>
      </c>
      <c r="K81" t="s">
        <v>22</v>
      </c>
      <c r="L81" s="19">
        <f>(((N81/60)/60)/24)+DATE(1970,1,1)</f>
        <v>43267.208333333328</v>
      </c>
      <c r="M81" s="16">
        <f>(((N81/60)/60)/24)+DATE(1970,1,1)</f>
        <v>43267.208333333328</v>
      </c>
      <c r="N81">
        <v>1529125200</v>
      </c>
      <c r="O81" s="19">
        <f>(((P81/60)/60)/24)+DATE(1970,1,1)</f>
        <v>43272.208333333328</v>
      </c>
      <c r="P81">
        <v>1529557200</v>
      </c>
      <c r="Q81" t="b">
        <v>0</v>
      </c>
      <c r="R81" t="b">
        <v>0</v>
      </c>
      <c r="S81" t="s">
        <v>33</v>
      </c>
      <c r="T81" t="str">
        <f>LEFT(S81,FIND("~",SUBSTITUTE(S81,"/","~",LEN(S81)-LEN(SUBSTITUTE(S81,"/",""))))-1)</f>
        <v>theater</v>
      </c>
      <c r="U81" t="str">
        <f>RIGHT(S81,LEN(S81)-FIND("/",S81))</f>
        <v>plays</v>
      </c>
    </row>
    <row r="82" spans="1:21" x14ac:dyDescent="0.35">
      <c r="A82">
        <v>80</v>
      </c>
      <c r="B82" s="4" t="s">
        <v>209</v>
      </c>
      <c r="C82" s="3" t="s">
        <v>210</v>
      </c>
      <c r="D82" s="11">
        <v>1400</v>
      </c>
      <c r="E82" s="11">
        <v>7012</v>
      </c>
      <c r="F82" s="9">
        <f>E82/D82*100</f>
        <v>500.85714285714289</v>
      </c>
      <c r="G82" s="6" t="s">
        <v>14</v>
      </c>
      <c r="H82">
        <v>127</v>
      </c>
      <c r="I82" s="11">
        <f>E82/H82</f>
        <v>55.212598425196852</v>
      </c>
      <c r="J82" t="s">
        <v>21</v>
      </c>
      <c r="K82" t="s">
        <v>22</v>
      </c>
      <c r="L82" s="19">
        <f>(((N82/60)/60)/24)+DATE(1970,1,1)</f>
        <v>42976.208333333328</v>
      </c>
      <c r="M82" s="16">
        <f>(((N82/60)/60)/24)+DATE(1970,1,1)</f>
        <v>42976.208333333328</v>
      </c>
      <c r="N82">
        <v>1503982800</v>
      </c>
      <c r="O82" s="19">
        <f>(((P82/60)/60)/24)+DATE(1970,1,1)</f>
        <v>43006.208333333328</v>
      </c>
      <c r="P82">
        <v>1506574800</v>
      </c>
      <c r="Q82" t="b">
        <v>0</v>
      </c>
      <c r="R82" t="b">
        <v>0</v>
      </c>
      <c r="S82" t="s">
        <v>89</v>
      </c>
      <c r="T82" t="str">
        <f>LEFT(S82,FIND("~",SUBSTITUTE(S82,"/","~",LEN(S82)-LEN(SUBSTITUTE(S82,"/",""))))-1)</f>
        <v>games</v>
      </c>
      <c r="U82" t="str">
        <f>RIGHT(S82,LEN(S82)-FIND("/",S82))</f>
        <v>video games</v>
      </c>
    </row>
    <row r="83" spans="1:21" x14ac:dyDescent="0.35">
      <c r="A83">
        <v>81</v>
      </c>
      <c r="B83" s="4" t="s">
        <v>211</v>
      </c>
      <c r="C83" s="3" t="s">
        <v>212</v>
      </c>
      <c r="D83" s="11">
        <v>1400</v>
      </c>
      <c r="E83" s="11">
        <v>37857</v>
      </c>
      <c r="F83" s="9">
        <f>E83/D83*100</f>
        <v>2704.0714285714289</v>
      </c>
      <c r="G83" s="6" t="s">
        <v>14</v>
      </c>
      <c r="H83">
        <v>411</v>
      </c>
      <c r="I83" s="11">
        <f>E83/H83</f>
        <v>92.109489051094897</v>
      </c>
      <c r="J83" t="s">
        <v>21</v>
      </c>
      <c r="K83" t="s">
        <v>22</v>
      </c>
      <c r="L83" s="19">
        <f>(((N83/60)/60)/24)+DATE(1970,1,1)</f>
        <v>43062.25</v>
      </c>
      <c r="M83" s="16">
        <f>(((N83/60)/60)/24)+DATE(1970,1,1)</f>
        <v>43062.25</v>
      </c>
      <c r="N83">
        <v>1511416800</v>
      </c>
      <c r="O83" s="19">
        <f>(((P83/60)/60)/24)+DATE(1970,1,1)</f>
        <v>43087.25</v>
      </c>
      <c r="P83">
        <v>1513576800</v>
      </c>
      <c r="Q83" t="b">
        <v>0</v>
      </c>
      <c r="R83" t="b">
        <v>0</v>
      </c>
      <c r="S83" t="s">
        <v>23</v>
      </c>
      <c r="T83" t="str">
        <f>LEFT(S83,FIND("~",SUBSTITUTE(S83,"/","~",LEN(S83)-LEN(SUBSTITUTE(S83,"/",""))))-1)</f>
        <v>music</v>
      </c>
      <c r="U83" t="str">
        <f>RIGHT(S83,LEN(S83)-FIND("/",S83))</f>
        <v>rock</v>
      </c>
    </row>
    <row r="84" spans="1:21" x14ac:dyDescent="0.35">
      <c r="A84">
        <v>82</v>
      </c>
      <c r="B84" s="4" t="s">
        <v>213</v>
      </c>
      <c r="C84" s="3" t="s">
        <v>214</v>
      </c>
      <c r="D84" s="11">
        <v>1400</v>
      </c>
      <c r="E84" s="11">
        <v>14973</v>
      </c>
      <c r="F84" s="9">
        <f>E84/D84*100</f>
        <v>1069.5</v>
      </c>
      <c r="G84" s="6" t="s">
        <v>14</v>
      </c>
      <c r="H84">
        <v>180</v>
      </c>
      <c r="I84" s="11">
        <f>E84/H84</f>
        <v>83.183333333333337</v>
      </c>
      <c r="J84" t="s">
        <v>40</v>
      </c>
      <c r="K84" t="s">
        <v>41</v>
      </c>
      <c r="L84" s="19">
        <f>(((N84/60)/60)/24)+DATE(1970,1,1)</f>
        <v>43482.25</v>
      </c>
      <c r="M84" s="16">
        <f>(((N84/60)/60)/24)+DATE(1970,1,1)</f>
        <v>43482.25</v>
      </c>
      <c r="N84">
        <v>1547704800</v>
      </c>
      <c r="O84" s="19">
        <f>(((P84/60)/60)/24)+DATE(1970,1,1)</f>
        <v>43489.25</v>
      </c>
      <c r="P84">
        <v>1548309600</v>
      </c>
      <c r="Q84" t="b">
        <v>0</v>
      </c>
      <c r="R84" t="b">
        <v>1</v>
      </c>
      <c r="S84" t="s">
        <v>89</v>
      </c>
      <c r="T84" t="str">
        <f>LEFT(S84,FIND("~",SUBSTITUTE(S84,"/","~",LEN(S84)-LEN(SUBSTITUTE(S84,"/",""))))-1)</f>
        <v>games</v>
      </c>
      <c r="U84" t="str">
        <f>RIGHT(S84,LEN(S84)-FIND("/",S84))</f>
        <v>video games</v>
      </c>
    </row>
    <row r="85" spans="1:21" x14ac:dyDescent="0.35">
      <c r="A85">
        <v>83</v>
      </c>
      <c r="B85" s="4" t="s">
        <v>215</v>
      </c>
      <c r="C85" s="3" t="s">
        <v>216</v>
      </c>
      <c r="D85" s="11">
        <v>1400</v>
      </c>
      <c r="E85" s="11">
        <v>39996</v>
      </c>
      <c r="F85" s="9">
        <f>E85/D85*100</f>
        <v>2856.8571428571427</v>
      </c>
      <c r="G85" s="6" t="s">
        <v>14</v>
      </c>
      <c r="H85">
        <v>1000</v>
      </c>
      <c r="I85" s="11">
        <f>E85/H85</f>
        <v>39.996000000000002</v>
      </c>
      <c r="J85" t="s">
        <v>21</v>
      </c>
      <c r="K85" t="s">
        <v>22</v>
      </c>
      <c r="L85" s="19">
        <f>(((N85/60)/60)/24)+DATE(1970,1,1)</f>
        <v>42579.208333333328</v>
      </c>
      <c r="M85" s="16">
        <f>(((N85/60)/60)/24)+DATE(1970,1,1)</f>
        <v>42579.208333333328</v>
      </c>
      <c r="N85">
        <v>1469682000</v>
      </c>
      <c r="O85" s="19">
        <f>(((P85/60)/60)/24)+DATE(1970,1,1)</f>
        <v>42601.208333333328</v>
      </c>
      <c r="P85">
        <v>1471582800</v>
      </c>
      <c r="Q85" t="b">
        <v>0</v>
      </c>
      <c r="R85" t="b">
        <v>0</v>
      </c>
      <c r="S85" t="s">
        <v>50</v>
      </c>
      <c r="T85" t="str">
        <f>LEFT(S85,FIND("~",SUBSTITUTE(S85,"/","~",LEN(S85)-LEN(SUBSTITUTE(S85,"/",""))))-1)</f>
        <v>music</v>
      </c>
      <c r="U85" t="str">
        <f>RIGHT(S85,LEN(S85)-FIND("/",S85))</f>
        <v>electric music</v>
      </c>
    </row>
    <row r="86" spans="1:21" x14ac:dyDescent="0.35">
      <c r="A86">
        <v>84</v>
      </c>
      <c r="B86" s="4" t="s">
        <v>217</v>
      </c>
      <c r="C86" s="3" t="s">
        <v>218</v>
      </c>
      <c r="D86" s="11">
        <v>1400</v>
      </c>
      <c r="E86" s="11">
        <v>41564</v>
      </c>
      <c r="F86" s="9">
        <f>E86/D86*100</f>
        <v>2968.8571428571427</v>
      </c>
      <c r="G86" s="6" t="s">
        <v>14</v>
      </c>
      <c r="H86">
        <v>374</v>
      </c>
      <c r="I86" s="11">
        <f>E86/H86</f>
        <v>111.1336898395722</v>
      </c>
      <c r="J86" t="s">
        <v>21</v>
      </c>
      <c r="K86" t="s">
        <v>22</v>
      </c>
      <c r="L86" s="19">
        <f>(((N86/60)/60)/24)+DATE(1970,1,1)</f>
        <v>41118.208333333336</v>
      </c>
      <c r="M86" s="16">
        <f>(((N86/60)/60)/24)+DATE(1970,1,1)</f>
        <v>41118.208333333336</v>
      </c>
      <c r="N86">
        <v>1343451600</v>
      </c>
      <c r="O86" s="19">
        <f>(((P86/60)/60)/24)+DATE(1970,1,1)</f>
        <v>41128.208333333336</v>
      </c>
      <c r="P86">
        <v>1344315600</v>
      </c>
      <c r="Q86" t="b">
        <v>0</v>
      </c>
      <c r="R86" t="b">
        <v>0</v>
      </c>
      <c r="S86" t="s">
        <v>65</v>
      </c>
      <c r="T86" t="str">
        <f>LEFT(S86,FIND("~",SUBSTITUTE(S86,"/","~",LEN(S86)-LEN(SUBSTITUTE(S86,"/",""))))-1)</f>
        <v>technology</v>
      </c>
      <c r="U86" t="str">
        <f>RIGHT(S86,LEN(S86)-FIND("/",S86))</f>
        <v>wearables</v>
      </c>
    </row>
    <row r="87" spans="1:21" x14ac:dyDescent="0.35">
      <c r="A87">
        <v>85</v>
      </c>
      <c r="B87" s="4" t="s">
        <v>219</v>
      </c>
      <c r="C87" s="3" t="s">
        <v>220</v>
      </c>
      <c r="D87" s="11">
        <v>1500</v>
      </c>
      <c r="E87" s="11">
        <v>6430</v>
      </c>
      <c r="F87" s="9">
        <f>E87/D87*100</f>
        <v>428.66666666666669</v>
      </c>
      <c r="G87" s="6" t="s">
        <v>14</v>
      </c>
      <c r="H87">
        <v>71</v>
      </c>
      <c r="I87" s="11">
        <f>E87/H87</f>
        <v>90.563380281690144</v>
      </c>
      <c r="J87" t="s">
        <v>26</v>
      </c>
      <c r="K87" t="s">
        <v>27</v>
      </c>
      <c r="L87" s="19">
        <f>(((N87/60)/60)/24)+DATE(1970,1,1)</f>
        <v>40797.208333333336</v>
      </c>
      <c r="M87" s="16">
        <f>(((N87/60)/60)/24)+DATE(1970,1,1)</f>
        <v>40797.208333333336</v>
      </c>
      <c r="N87">
        <v>1315717200</v>
      </c>
      <c r="O87" s="19">
        <f>(((P87/60)/60)/24)+DATE(1970,1,1)</f>
        <v>40805.208333333336</v>
      </c>
      <c r="P87">
        <v>1316408400</v>
      </c>
      <c r="Q87" t="b">
        <v>0</v>
      </c>
      <c r="R87" t="b">
        <v>0</v>
      </c>
      <c r="S87" t="s">
        <v>60</v>
      </c>
      <c r="T87" t="str">
        <f>LEFT(S87,FIND("~",SUBSTITUTE(S87,"/","~",LEN(S87)-LEN(SUBSTITUTE(S87,"/",""))))-1)</f>
        <v>music</v>
      </c>
      <c r="U87" t="str">
        <f>RIGHT(S87,LEN(S87)-FIND("/",S87))</f>
        <v>indie rock</v>
      </c>
    </row>
    <row r="88" spans="1:21" x14ac:dyDescent="0.35">
      <c r="A88">
        <v>86</v>
      </c>
      <c r="B88" s="4" t="s">
        <v>221</v>
      </c>
      <c r="C88" s="3" t="s">
        <v>222</v>
      </c>
      <c r="D88" s="11">
        <v>1500</v>
      </c>
      <c r="E88" s="11">
        <v>12405</v>
      </c>
      <c r="F88" s="9">
        <f>E88/D88*100</f>
        <v>827</v>
      </c>
      <c r="G88" s="6" t="s">
        <v>14</v>
      </c>
      <c r="H88">
        <v>203</v>
      </c>
      <c r="I88" s="11">
        <f>E88/H88</f>
        <v>61.108374384236456</v>
      </c>
      <c r="J88" t="s">
        <v>21</v>
      </c>
      <c r="K88" t="s">
        <v>22</v>
      </c>
      <c r="L88" s="19">
        <f>(((N88/60)/60)/24)+DATE(1970,1,1)</f>
        <v>42128.208333333328</v>
      </c>
      <c r="M88" s="16">
        <f>(((N88/60)/60)/24)+DATE(1970,1,1)</f>
        <v>42128.208333333328</v>
      </c>
      <c r="N88">
        <v>1430715600</v>
      </c>
      <c r="O88" s="19">
        <f>(((P88/60)/60)/24)+DATE(1970,1,1)</f>
        <v>42141.208333333328</v>
      </c>
      <c r="P88">
        <v>1431838800</v>
      </c>
      <c r="Q88" t="b">
        <v>1</v>
      </c>
      <c r="R88" t="b">
        <v>0</v>
      </c>
      <c r="S88" t="s">
        <v>33</v>
      </c>
      <c r="T88" t="str">
        <f>LEFT(S88,FIND("~",SUBSTITUTE(S88,"/","~",LEN(S88)-LEN(SUBSTITUTE(S88,"/",""))))-1)</f>
        <v>theater</v>
      </c>
      <c r="U88" t="str">
        <f>RIGHT(S88,LEN(S88)-FIND("/",S88))</f>
        <v>plays</v>
      </c>
    </row>
    <row r="89" spans="1:21" ht="31" x14ac:dyDescent="0.35">
      <c r="A89">
        <v>87</v>
      </c>
      <c r="B89" s="4" t="s">
        <v>223</v>
      </c>
      <c r="C89" s="3" t="s">
        <v>224</v>
      </c>
      <c r="D89" s="11">
        <v>1500</v>
      </c>
      <c r="E89" s="11">
        <v>123040</v>
      </c>
      <c r="F89" s="9">
        <f>E89/D89*100</f>
        <v>8202.6666666666679</v>
      </c>
      <c r="G89" s="6" t="s">
        <v>14</v>
      </c>
      <c r="H89">
        <v>1482</v>
      </c>
      <c r="I89" s="11">
        <f>E89/H89</f>
        <v>83.022941970310384</v>
      </c>
      <c r="J89" t="s">
        <v>26</v>
      </c>
      <c r="K89" t="s">
        <v>27</v>
      </c>
      <c r="L89" s="19">
        <f>(((N89/60)/60)/24)+DATE(1970,1,1)</f>
        <v>40610.25</v>
      </c>
      <c r="M89" s="16">
        <f>(((N89/60)/60)/24)+DATE(1970,1,1)</f>
        <v>40610.25</v>
      </c>
      <c r="N89">
        <v>1299564000</v>
      </c>
      <c r="O89" s="19">
        <f>(((P89/60)/60)/24)+DATE(1970,1,1)</f>
        <v>40621.208333333336</v>
      </c>
      <c r="P89">
        <v>1300510800</v>
      </c>
      <c r="Q89" t="b">
        <v>0</v>
      </c>
      <c r="R89" t="b">
        <v>1</v>
      </c>
      <c r="S89" t="s">
        <v>23</v>
      </c>
      <c r="T89" t="str">
        <f>LEFT(S89,FIND("~",SUBSTITUTE(S89,"/","~",LEN(S89)-LEN(SUBSTITUTE(S89,"/",""))))-1)</f>
        <v>music</v>
      </c>
      <c r="U89" t="str">
        <f>RIGHT(S89,LEN(S89)-FIND("/",S89))</f>
        <v>rock</v>
      </c>
    </row>
    <row r="90" spans="1:21" x14ac:dyDescent="0.35">
      <c r="A90">
        <v>88</v>
      </c>
      <c r="B90" s="4" t="s">
        <v>225</v>
      </c>
      <c r="C90" s="3" t="s">
        <v>226</v>
      </c>
      <c r="D90" s="11">
        <v>1500</v>
      </c>
      <c r="E90" s="11">
        <v>12516</v>
      </c>
      <c r="F90" s="9">
        <f>E90/D90*100</f>
        <v>834.4</v>
      </c>
      <c r="G90" s="6" t="s">
        <v>14</v>
      </c>
      <c r="H90">
        <v>113</v>
      </c>
      <c r="I90" s="11">
        <f>E90/H90</f>
        <v>110.76106194690266</v>
      </c>
      <c r="J90" t="s">
        <v>21</v>
      </c>
      <c r="K90" t="s">
        <v>22</v>
      </c>
      <c r="L90" s="19">
        <f>(((N90/60)/60)/24)+DATE(1970,1,1)</f>
        <v>42110.208333333328</v>
      </c>
      <c r="M90" s="16">
        <f>(((N90/60)/60)/24)+DATE(1970,1,1)</f>
        <v>42110.208333333328</v>
      </c>
      <c r="N90">
        <v>1429160400</v>
      </c>
      <c r="O90" s="19">
        <f>(((P90/60)/60)/24)+DATE(1970,1,1)</f>
        <v>42132.208333333328</v>
      </c>
      <c r="P90">
        <v>1431061200</v>
      </c>
      <c r="Q90" t="b">
        <v>0</v>
      </c>
      <c r="R90" t="b">
        <v>0</v>
      </c>
      <c r="S90" t="s">
        <v>206</v>
      </c>
      <c r="T90" t="str">
        <f>LEFT(S90,FIND("~",SUBSTITUTE(S90,"/","~",LEN(S90)-LEN(SUBSTITUTE(S90,"/",""))))-1)</f>
        <v>publishing</v>
      </c>
      <c r="U90" t="str">
        <f>RIGHT(S90,LEN(S90)-FIND("/",S90))</f>
        <v>translations</v>
      </c>
    </row>
    <row r="91" spans="1:21" x14ac:dyDescent="0.35">
      <c r="A91">
        <v>89</v>
      </c>
      <c r="B91" s="4" t="s">
        <v>227</v>
      </c>
      <c r="C91" s="3" t="s">
        <v>228</v>
      </c>
      <c r="D91" s="11">
        <v>1500</v>
      </c>
      <c r="E91" s="11">
        <v>8588</v>
      </c>
      <c r="F91" s="9">
        <f>E91/D91*100</f>
        <v>572.5333333333333</v>
      </c>
      <c r="G91" s="6" t="s">
        <v>14</v>
      </c>
      <c r="H91">
        <v>96</v>
      </c>
      <c r="I91" s="11">
        <f>E91/H91</f>
        <v>89.458333333333329</v>
      </c>
      <c r="J91" t="s">
        <v>21</v>
      </c>
      <c r="K91" t="s">
        <v>22</v>
      </c>
      <c r="L91" s="19">
        <f>(((N91/60)/60)/24)+DATE(1970,1,1)</f>
        <v>40283.208333333336</v>
      </c>
      <c r="M91" s="16">
        <f>(((N91/60)/60)/24)+DATE(1970,1,1)</f>
        <v>40283.208333333336</v>
      </c>
      <c r="N91">
        <v>1271307600</v>
      </c>
      <c r="O91" s="19">
        <f>(((P91/60)/60)/24)+DATE(1970,1,1)</f>
        <v>40285.208333333336</v>
      </c>
      <c r="P91">
        <v>1271480400</v>
      </c>
      <c r="Q91" t="b">
        <v>0</v>
      </c>
      <c r="R91" t="b">
        <v>0</v>
      </c>
      <c r="S91" t="s">
        <v>33</v>
      </c>
      <c r="T91" t="str">
        <f>LEFT(S91,FIND("~",SUBSTITUTE(S91,"/","~",LEN(S91)-LEN(SUBSTITUTE(S91,"/",""))))-1)</f>
        <v>theater</v>
      </c>
      <c r="U91" t="str">
        <f>RIGHT(S91,LEN(S91)-FIND("/",S91))</f>
        <v>plays</v>
      </c>
    </row>
    <row r="92" spans="1:21" x14ac:dyDescent="0.35">
      <c r="A92">
        <v>90</v>
      </c>
      <c r="B92" s="4" t="s">
        <v>229</v>
      </c>
      <c r="C92" s="3" t="s">
        <v>230</v>
      </c>
      <c r="D92" s="11">
        <v>1500</v>
      </c>
      <c r="E92" s="11">
        <v>6132</v>
      </c>
      <c r="F92" s="9">
        <f>E92/D92*100</f>
        <v>408.8</v>
      </c>
      <c r="G92" s="6" t="s">
        <v>14</v>
      </c>
      <c r="H92">
        <v>106</v>
      </c>
      <c r="I92" s="11">
        <f>E92/H92</f>
        <v>57.849056603773583</v>
      </c>
      <c r="J92" t="s">
        <v>21</v>
      </c>
      <c r="K92" t="s">
        <v>22</v>
      </c>
      <c r="L92" s="19">
        <f>(((N92/60)/60)/24)+DATE(1970,1,1)</f>
        <v>42425.25</v>
      </c>
      <c r="M92" s="16">
        <f>(((N92/60)/60)/24)+DATE(1970,1,1)</f>
        <v>42425.25</v>
      </c>
      <c r="N92">
        <v>1456380000</v>
      </c>
      <c r="O92" s="19">
        <f>(((P92/60)/60)/24)+DATE(1970,1,1)</f>
        <v>42425.25</v>
      </c>
      <c r="P92">
        <v>1456380000</v>
      </c>
      <c r="Q92" t="b">
        <v>0</v>
      </c>
      <c r="R92" t="b">
        <v>1</v>
      </c>
      <c r="S92" t="s">
        <v>33</v>
      </c>
      <c r="T92" t="str">
        <f>LEFT(S92,FIND("~",SUBSTITUTE(S92,"/","~",LEN(S92)-LEN(SUBSTITUTE(S92,"/",""))))-1)</f>
        <v>theater</v>
      </c>
      <c r="U92" t="str">
        <f>RIGHT(S92,LEN(S92)-FIND("/",S92))</f>
        <v>plays</v>
      </c>
    </row>
    <row r="93" spans="1:21" x14ac:dyDescent="0.35">
      <c r="A93">
        <v>91</v>
      </c>
      <c r="B93" s="4" t="s">
        <v>231</v>
      </c>
      <c r="C93" s="3" t="s">
        <v>232</v>
      </c>
      <c r="D93" s="11">
        <v>1500</v>
      </c>
      <c r="E93" s="11">
        <v>74688</v>
      </c>
      <c r="F93" s="9">
        <f>E93/D93*100</f>
        <v>4979.2</v>
      </c>
      <c r="G93" s="6" t="s">
        <v>14</v>
      </c>
      <c r="H93">
        <v>679</v>
      </c>
      <c r="I93" s="11">
        <f>E93/H93</f>
        <v>109.99705449189985</v>
      </c>
      <c r="J93" t="s">
        <v>107</v>
      </c>
      <c r="K93" t="s">
        <v>108</v>
      </c>
      <c r="L93" s="19">
        <f>(((N93/60)/60)/24)+DATE(1970,1,1)</f>
        <v>42588.208333333328</v>
      </c>
      <c r="M93" s="16">
        <f>(((N93/60)/60)/24)+DATE(1970,1,1)</f>
        <v>42588.208333333328</v>
      </c>
      <c r="N93">
        <v>1470459600</v>
      </c>
      <c r="O93" s="19">
        <f>(((P93/60)/60)/24)+DATE(1970,1,1)</f>
        <v>42616.208333333328</v>
      </c>
      <c r="P93">
        <v>1472878800</v>
      </c>
      <c r="Q93" t="b">
        <v>0</v>
      </c>
      <c r="R93" t="b">
        <v>0</v>
      </c>
      <c r="S93" t="s">
        <v>206</v>
      </c>
      <c r="T93" t="str">
        <f>LEFT(S93,FIND("~",SUBSTITUTE(S93,"/","~",LEN(S93)-LEN(SUBSTITUTE(S93,"/",""))))-1)</f>
        <v>publishing</v>
      </c>
      <c r="U93" t="str">
        <f>RIGHT(S93,LEN(S93)-FIND("/",S93))</f>
        <v>translations</v>
      </c>
    </row>
    <row r="94" spans="1:21" ht="31" x14ac:dyDescent="0.35">
      <c r="A94">
        <v>92</v>
      </c>
      <c r="B94" s="4" t="s">
        <v>233</v>
      </c>
      <c r="C94" s="3" t="s">
        <v>234</v>
      </c>
      <c r="D94" s="11">
        <v>1600</v>
      </c>
      <c r="E94" s="11">
        <v>51775</v>
      </c>
      <c r="F94" s="9">
        <f>E94/D94*100</f>
        <v>3235.9375</v>
      </c>
      <c r="G94" s="6" t="s">
        <v>14</v>
      </c>
      <c r="H94">
        <v>498</v>
      </c>
      <c r="I94" s="11">
        <f>E94/H94</f>
        <v>103.96586345381526</v>
      </c>
      <c r="J94" t="s">
        <v>98</v>
      </c>
      <c r="K94" t="s">
        <v>99</v>
      </c>
      <c r="L94" s="19">
        <f>(((N94/60)/60)/24)+DATE(1970,1,1)</f>
        <v>40352.208333333336</v>
      </c>
      <c r="M94" s="16">
        <f>(((N94/60)/60)/24)+DATE(1970,1,1)</f>
        <v>40352.208333333336</v>
      </c>
      <c r="N94">
        <v>1277269200</v>
      </c>
      <c r="O94" s="19">
        <f>(((P94/60)/60)/24)+DATE(1970,1,1)</f>
        <v>40353.208333333336</v>
      </c>
      <c r="P94">
        <v>1277355600</v>
      </c>
      <c r="Q94" t="b">
        <v>0</v>
      </c>
      <c r="R94" t="b">
        <v>1</v>
      </c>
      <c r="S94" t="s">
        <v>89</v>
      </c>
      <c r="T94" t="str">
        <f>LEFT(S94,FIND("~",SUBSTITUTE(S94,"/","~",LEN(S94)-LEN(SUBSTITUTE(S94,"/",""))))-1)</f>
        <v>games</v>
      </c>
      <c r="U94" t="str">
        <f>RIGHT(S94,LEN(S94)-FIND("/",S94))</f>
        <v>video games</v>
      </c>
    </row>
    <row r="95" spans="1:21" x14ac:dyDescent="0.35">
      <c r="A95">
        <v>93</v>
      </c>
      <c r="B95" s="4" t="s">
        <v>235</v>
      </c>
      <c r="C95" s="3" t="s">
        <v>236</v>
      </c>
      <c r="D95" s="11">
        <v>1600</v>
      </c>
      <c r="E95" s="11">
        <v>65877</v>
      </c>
      <c r="F95" s="9">
        <f>E95/D95*100</f>
        <v>4117.3125</v>
      </c>
      <c r="G95" s="6" t="s">
        <v>14</v>
      </c>
      <c r="H95">
        <v>610</v>
      </c>
      <c r="I95" s="11">
        <f>E95/H95</f>
        <v>107.99508196721311</v>
      </c>
      <c r="J95" t="s">
        <v>21</v>
      </c>
      <c r="K95" t="s">
        <v>22</v>
      </c>
      <c r="L95" s="19">
        <f>(((N95/60)/60)/24)+DATE(1970,1,1)</f>
        <v>41202.208333333336</v>
      </c>
      <c r="M95" s="16">
        <f>(((N95/60)/60)/24)+DATE(1970,1,1)</f>
        <v>41202.208333333336</v>
      </c>
      <c r="N95">
        <v>1350709200</v>
      </c>
      <c r="O95" s="19">
        <f>(((P95/60)/60)/24)+DATE(1970,1,1)</f>
        <v>41206.208333333336</v>
      </c>
      <c r="P95">
        <v>1351054800</v>
      </c>
      <c r="Q95" t="b">
        <v>0</v>
      </c>
      <c r="R95" t="b">
        <v>1</v>
      </c>
      <c r="S95" t="s">
        <v>33</v>
      </c>
      <c r="T95" t="str">
        <f>LEFT(S95,FIND("~",SUBSTITUTE(S95,"/","~",LEN(S95)-LEN(SUBSTITUTE(S95,"/",""))))-1)</f>
        <v>theater</v>
      </c>
      <c r="U95" t="str">
        <f>RIGHT(S95,LEN(S95)-FIND("/",S95))</f>
        <v>plays</v>
      </c>
    </row>
    <row r="96" spans="1:21" x14ac:dyDescent="0.35">
      <c r="A96">
        <v>94</v>
      </c>
      <c r="B96" s="4" t="s">
        <v>237</v>
      </c>
      <c r="C96" s="3" t="s">
        <v>238</v>
      </c>
      <c r="D96" s="11">
        <v>1600</v>
      </c>
      <c r="E96" s="11">
        <v>8807</v>
      </c>
      <c r="F96" s="9">
        <f>E96/D96*100</f>
        <v>550.4375</v>
      </c>
      <c r="G96" s="6" t="s">
        <v>14</v>
      </c>
      <c r="H96">
        <v>180</v>
      </c>
      <c r="I96" s="11">
        <f>E96/H96</f>
        <v>48.927777777777777</v>
      </c>
      <c r="J96" t="s">
        <v>40</v>
      </c>
      <c r="K96" t="s">
        <v>41</v>
      </c>
      <c r="L96" s="19">
        <f>(((N96/60)/60)/24)+DATE(1970,1,1)</f>
        <v>43562.208333333328</v>
      </c>
      <c r="M96" s="16">
        <f>(((N96/60)/60)/24)+DATE(1970,1,1)</f>
        <v>43562.208333333328</v>
      </c>
      <c r="N96">
        <v>1554613200</v>
      </c>
      <c r="O96" s="19">
        <f>(((P96/60)/60)/24)+DATE(1970,1,1)</f>
        <v>43573.208333333328</v>
      </c>
      <c r="P96">
        <v>1555563600</v>
      </c>
      <c r="Q96" t="b">
        <v>0</v>
      </c>
      <c r="R96" t="b">
        <v>0</v>
      </c>
      <c r="S96" t="s">
        <v>28</v>
      </c>
      <c r="T96" t="str">
        <f>LEFT(S96,FIND("~",SUBSTITUTE(S96,"/","~",LEN(S96)-LEN(SUBSTITUTE(S96,"/",""))))-1)</f>
        <v>technology</v>
      </c>
      <c r="U96" t="str">
        <f>RIGHT(S96,LEN(S96)-FIND("/",S96))</f>
        <v>web</v>
      </c>
    </row>
    <row r="97" spans="1:21" ht="31" x14ac:dyDescent="0.35">
      <c r="A97">
        <v>95</v>
      </c>
      <c r="B97" s="4" t="s">
        <v>239</v>
      </c>
      <c r="C97" s="3" t="s">
        <v>240</v>
      </c>
      <c r="D97" s="11">
        <v>1600</v>
      </c>
      <c r="E97" s="11">
        <v>1017</v>
      </c>
      <c r="F97" s="9">
        <f>E97/D97*100</f>
        <v>63.5625</v>
      </c>
      <c r="G97" s="6" t="s">
        <v>14</v>
      </c>
      <c r="H97">
        <v>27</v>
      </c>
      <c r="I97" s="11">
        <f>E97/H97</f>
        <v>37.666666666666664</v>
      </c>
      <c r="J97" t="s">
        <v>21</v>
      </c>
      <c r="K97" t="s">
        <v>22</v>
      </c>
      <c r="L97" s="19">
        <f>(((N97/60)/60)/24)+DATE(1970,1,1)</f>
        <v>43752.208333333328</v>
      </c>
      <c r="M97" s="16">
        <f>(((N97/60)/60)/24)+DATE(1970,1,1)</f>
        <v>43752.208333333328</v>
      </c>
      <c r="N97">
        <v>1571029200</v>
      </c>
      <c r="O97" s="19">
        <f>(((P97/60)/60)/24)+DATE(1970,1,1)</f>
        <v>43759.208333333328</v>
      </c>
      <c r="P97">
        <v>1571634000</v>
      </c>
      <c r="Q97" t="b">
        <v>0</v>
      </c>
      <c r="R97" t="b">
        <v>0</v>
      </c>
      <c r="S97" t="s">
        <v>42</v>
      </c>
      <c r="T97" t="str">
        <f>LEFT(S97,FIND("~",SUBSTITUTE(S97,"/","~",LEN(S97)-LEN(SUBSTITUTE(S97,"/",""))))-1)</f>
        <v>film &amp; video</v>
      </c>
      <c r="U97" t="str">
        <f>RIGHT(S97,LEN(S97)-FIND("/",S97))</f>
        <v>documentary</v>
      </c>
    </row>
    <row r="98" spans="1:21" x14ac:dyDescent="0.35">
      <c r="A98">
        <v>96</v>
      </c>
      <c r="B98" s="4" t="s">
        <v>241</v>
      </c>
      <c r="C98" s="3" t="s">
        <v>242</v>
      </c>
      <c r="D98" s="11">
        <v>1700</v>
      </c>
      <c r="E98" s="11">
        <v>151513</v>
      </c>
      <c r="F98" s="9">
        <f>E98/D98*100</f>
        <v>8912.5294117647063</v>
      </c>
      <c r="G98" s="6" t="s">
        <v>14</v>
      </c>
      <c r="H98">
        <v>2331</v>
      </c>
      <c r="I98" s="11">
        <f>E98/H98</f>
        <v>64.999141999141997</v>
      </c>
      <c r="J98" t="s">
        <v>21</v>
      </c>
      <c r="K98" t="s">
        <v>22</v>
      </c>
      <c r="L98" s="19">
        <f>(((N98/60)/60)/24)+DATE(1970,1,1)</f>
        <v>40612.25</v>
      </c>
      <c r="M98" s="16">
        <f>(((N98/60)/60)/24)+DATE(1970,1,1)</f>
        <v>40612.25</v>
      </c>
      <c r="N98">
        <v>1299736800</v>
      </c>
      <c r="O98" s="19">
        <f>(((P98/60)/60)/24)+DATE(1970,1,1)</f>
        <v>40625.208333333336</v>
      </c>
      <c r="P98">
        <v>1300856400</v>
      </c>
      <c r="Q98" t="b">
        <v>0</v>
      </c>
      <c r="R98" t="b">
        <v>0</v>
      </c>
      <c r="S98" t="s">
        <v>33</v>
      </c>
      <c r="T98" t="str">
        <f>LEFT(S98,FIND("~",SUBSTITUTE(S98,"/","~",LEN(S98)-LEN(SUBSTITUTE(S98,"/",""))))-1)</f>
        <v>theater</v>
      </c>
      <c r="U98" t="str">
        <f>RIGHT(S98,LEN(S98)-FIND("/",S98))</f>
        <v>plays</v>
      </c>
    </row>
    <row r="99" spans="1:21" x14ac:dyDescent="0.35">
      <c r="A99">
        <v>97</v>
      </c>
      <c r="B99" s="4" t="s">
        <v>243</v>
      </c>
      <c r="C99" s="3" t="s">
        <v>244</v>
      </c>
      <c r="D99" s="11">
        <v>1700</v>
      </c>
      <c r="E99" s="11">
        <v>12047</v>
      </c>
      <c r="F99" s="9">
        <f>E99/D99*100</f>
        <v>708.64705882352951</v>
      </c>
      <c r="G99" s="6" t="s">
        <v>14</v>
      </c>
      <c r="H99">
        <v>113</v>
      </c>
      <c r="I99" s="11">
        <f>E99/H99</f>
        <v>106.61061946902655</v>
      </c>
      <c r="J99" t="s">
        <v>21</v>
      </c>
      <c r="K99" t="s">
        <v>22</v>
      </c>
      <c r="L99" s="19">
        <f>(((N99/60)/60)/24)+DATE(1970,1,1)</f>
        <v>42180.208333333328</v>
      </c>
      <c r="M99" s="16">
        <f>(((N99/60)/60)/24)+DATE(1970,1,1)</f>
        <v>42180.208333333328</v>
      </c>
      <c r="N99">
        <v>1435208400</v>
      </c>
      <c r="O99" s="19">
        <f>(((P99/60)/60)/24)+DATE(1970,1,1)</f>
        <v>42234.208333333328</v>
      </c>
      <c r="P99">
        <v>1439874000</v>
      </c>
      <c r="Q99" t="b">
        <v>0</v>
      </c>
      <c r="R99" t="b">
        <v>0</v>
      </c>
      <c r="S99" t="s">
        <v>17</v>
      </c>
      <c r="T99" t="str">
        <f>LEFT(S99,FIND("~",SUBSTITUTE(S99,"/","~",LEN(S99)-LEN(SUBSTITUTE(S99,"/",""))))-1)</f>
        <v>food</v>
      </c>
      <c r="U99" t="str">
        <f>RIGHT(S99,LEN(S99)-FIND("/",S99))</f>
        <v>food trucks</v>
      </c>
    </row>
    <row r="100" spans="1:21" x14ac:dyDescent="0.35">
      <c r="A100">
        <v>98</v>
      </c>
      <c r="B100" s="4" t="s">
        <v>245</v>
      </c>
      <c r="C100" s="3" t="s">
        <v>246</v>
      </c>
      <c r="D100" s="11">
        <v>1700</v>
      </c>
      <c r="E100" s="11">
        <v>32951</v>
      </c>
      <c r="F100" s="9">
        <f>E100/D100*100</f>
        <v>1938.2941176470588</v>
      </c>
      <c r="G100" s="6" t="s">
        <v>14</v>
      </c>
      <c r="H100">
        <v>1220</v>
      </c>
      <c r="I100" s="11">
        <f>E100/H100</f>
        <v>27.009016393442622</v>
      </c>
      <c r="J100" t="s">
        <v>26</v>
      </c>
      <c r="K100" t="s">
        <v>27</v>
      </c>
      <c r="L100" s="19">
        <f>(((N100/60)/60)/24)+DATE(1970,1,1)</f>
        <v>42212.208333333328</v>
      </c>
      <c r="M100" s="16">
        <f>(((N100/60)/60)/24)+DATE(1970,1,1)</f>
        <v>42212.208333333328</v>
      </c>
      <c r="N100">
        <v>1437973200</v>
      </c>
      <c r="O100" s="19">
        <f>(((P100/60)/60)/24)+DATE(1970,1,1)</f>
        <v>42216.208333333328</v>
      </c>
      <c r="P100">
        <v>1438318800</v>
      </c>
      <c r="Q100" t="b">
        <v>0</v>
      </c>
      <c r="R100" t="b">
        <v>0</v>
      </c>
      <c r="S100" t="s">
        <v>89</v>
      </c>
      <c r="T100" t="str">
        <f>LEFT(S100,FIND("~",SUBSTITUTE(S100,"/","~",LEN(S100)-LEN(SUBSTITUTE(S100,"/",""))))-1)</f>
        <v>games</v>
      </c>
      <c r="U100" t="str">
        <f>RIGHT(S100,LEN(S100)-FIND("/",S100))</f>
        <v>video games</v>
      </c>
    </row>
    <row r="101" spans="1:21" ht="31" x14ac:dyDescent="0.35">
      <c r="A101">
        <v>99</v>
      </c>
      <c r="B101" s="4" t="s">
        <v>247</v>
      </c>
      <c r="C101" s="3" t="s">
        <v>248</v>
      </c>
      <c r="D101" s="11">
        <v>1700</v>
      </c>
      <c r="E101" s="11">
        <v>14951</v>
      </c>
      <c r="F101" s="9">
        <f>E101/D101*100</f>
        <v>879.47058823529414</v>
      </c>
      <c r="G101" s="6" t="s">
        <v>14</v>
      </c>
      <c r="H101">
        <v>164</v>
      </c>
      <c r="I101" s="11">
        <f>E101/H101</f>
        <v>91.16463414634147</v>
      </c>
      <c r="J101" t="s">
        <v>21</v>
      </c>
      <c r="K101" t="s">
        <v>22</v>
      </c>
      <c r="L101" s="19">
        <f>(((N101/60)/60)/24)+DATE(1970,1,1)</f>
        <v>41968.25</v>
      </c>
      <c r="M101" s="16">
        <f>(((N101/60)/60)/24)+DATE(1970,1,1)</f>
        <v>41968.25</v>
      </c>
      <c r="N101">
        <v>1416895200</v>
      </c>
      <c r="O101" s="19">
        <f>(((P101/60)/60)/24)+DATE(1970,1,1)</f>
        <v>41997.25</v>
      </c>
      <c r="P101">
        <v>1419400800</v>
      </c>
      <c r="Q101" t="b">
        <v>0</v>
      </c>
      <c r="R101" t="b">
        <v>0</v>
      </c>
      <c r="S101" t="s">
        <v>33</v>
      </c>
      <c r="T101" t="str">
        <f>LEFT(S101,FIND("~",SUBSTITUTE(S101,"/","~",LEN(S101)-LEN(SUBSTITUTE(S101,"/",""))))-1)</f>
        <v>theater</v>
      </c>
      <c r="U101" t="str">
        <f>RIGHT(S101,LEN(S101)-FIND("/",S101))</f>
        <v>plays</v>
      </c>
    </row>
    <row r="102" spans="1:21" x14ac:dyDescent="0.35">
      <c r="A102">
        <v>100</v>
      </c>
      <c r="B102" s="4" t="s">
        <v>249</v>
      </c>
      <c r="C102" s="3" t="s">
        <v>250</v>
      </c>
      <c r="D102" s="11">
        <v>1700</v>
      </c>
      <c r="E102" s="11">
        <v>1</v>
      </c>
      <c r="F102" s="9">
        <f>E102/D102*100</f>
        <v>5.8823529411764698E-2</v>
      </c>
      <c r="G102" s="6" t="s">
        <v>14</v>
      </c>
      <c r="H102">
        <v>1</v>
      </c>
      <c r="I102" s="11">
        <f>E102/H102</f>
        <v>1</v>
      </c>
      <c r="J102" t="s">
        <v>21</v>
      </c>
      <c r="K102" t="s">
        <v>22</v>
      </c>
      <c r="L102" s="19">
        <f>(((N102/60)/60)/24)+DATE(1970,1,1)</f>
        <v>40835.208333333336</v>
      </c>
      <c r="M102" s="16">
        <f>(((N102/60)/60)/24)+DATE(1970,1,1)</f>
        <v>40835.208333333336</v>
      </c>
      <c r="N102">
        <v>1319000400</v>
      </c>
      <c r="O102" s="19">
        <f>(((P102/60)/60)/24)+DATE(1970,1,1)</f>
        <v>40853.208333333336</v>
      </c>
      <c r="P102">
        <v>1320555600</v>
      </c>
      <c r="Q102" t="b">
        <v>0</v>
      </c>
      <c r="R102" t="b">
        <v>0</v>
      </c>
      <c r="S102" t="s">
        <v>33</v>
      </c>
      <c r="T102" t="str">
        <f>LEFT(S102,FIND("~",SUBSTITUTE(S102,"/","~",LEN(S102)-LEN(SUBSTITUTE(S102,"/",""))))-1)</f>
        <v>theater</v>
      </c>
      <c r="U102" t="str">
        <f>RIGHT(S102,LEN(S102)-FIND("/",S102))</f>
        <v>plays</v>
      </c>
    </row>
    <row r="103" spans="1:21" x14ac:dyDescent="0.35">
      <c r="A103">
        <v>101</v>
      </c>
      <c r="B103" s="4" t="s">
        <v>251</v>
      </c>
      <c r="C103" s="3" t="s">
        <v>252</v>
      </c>
      <c r="D103" s="11">
        <v>1700</v>
      </c>
      <c r="E103" s="11">
        <v>9193</v>
      </c>
      <c r="F103" s="9">
        <f>E103/D103*100</f>
        <v>540.76470588235293</v>
      </c>
      <c r="G103" s="6" t="s">
        <v>14</v>
      </c>
      <c r="H103">
        <v>164</v>
      </c>
      <c r="I103" s="11">
        <f>E103/H103</f>
        <v>56.054878048780488</v>
      </c>
      <c r="J103" t="s">
        <v>21</v>
      </c>
      <c r="K103" t="s">
        <v>22</v>
      </c>
      <c r="L103" s="19">
        <f>(((N103/60)/60)/24)+DATE(1970,1,1)</f>
        <v>42056.25</v>
      </c>
      <c r="M103" s="16">
        <f>(((N103/60)/60)/24)+DATE(1970,1,1)</f>
        <v>42056.25</v>
      </c>
      <c r="N103">
        <v>1424498400</v>
      </c>
      <c r="O103" s="19">
        <f>(((P103/60)/60)/24)+DATE(1970,1,1)</f>
        <v>42063.25</v>
      </c>
      <c r="P103">
        <v>1425103200</v>
      </c>
      <c r="Q103" t="b">
        <v>0</v>
      </c>
      <c r="R103" t="b">
        <v>1</v>
      </c>
      <c r="S103" t="s">
        <v>50</v>
      </c>
      <c r="T103" t="str">
        <f>LEFT(S103,FIND("~",SUBSTITUTE(S103,"/","~",LEN(S103)-LEN(SUBSTITUTE(S103,"/",""))))-1)</f>
        <v>music</v>
      </c>
      <c r="U103" t="str">
        <f>RIGHT(S103,LEN(S103)-FIND("/",S103))</f>
        <v>electric music</v>
      </c>
    </row>
    <row r="104" spans="1:21" x14ac:dyDescent="0.35">
      <c r="A104">
        <v>102</v>
      </c>
      <c r="B104" s="4" t="s">
        <v>253</v>
      </c>
      <c r="C104" s="3" t="s">
        <v>254</v>
      </c>
      <c r="D104" s="11">
        <v>1700</v>
      </c>
      <c r="E104" s="11">
        <v>10422</v>
      </c>
      <c r="F104" s="9">
        <f>E104/D104*100</f>
        <v>613.05882352941182</v>
      </c>
      <c r="G104" s="6" t="s">
        <v>14</v>
      </c>
      <c r="H104">
        <v>336</v>
      </c>
      <c r="I104" s="11">
        <f>E104/H104</f>
        <v>31.017857142857142</v>
      </c>
      <c r="J104" t="s">
        <v>21</v>
      </c>
      <c r="K104" t="s">
        <v>22</v>
      </c>
      <c r="L104" s="19">
        <f>(((N104/60)/60)/24)+DATE(1970,1,1)</f>
        <v>43234.208333333328</v>
      </c>
      <c r="M104" s="16">
        <f>(((N104/60)/60)/24)+DATE(1970,1,1)</f>
        <v>43234.208333333328</v>
      </c>
      <c r="N104">
        <v>1526274000</v>
      </c>
      <c r="O104" s="19">
        <f>(((P104/60)/60)/24)+DATE(1970,1,1)</f>
        <v>43241.208333333328</v>
      </c>
      <c r="P104">
        <v>1526878800</v>
      </c>
      <c r="Q104" t="b">
        <v>0</v>
      </c>
      <c r="R104" t="b">
        <v>1</v>
      </c>
      <c r="S104" t="s">
        <v>65</v>
      </c>
      <c r="T104" t="str">
        <f>LEFT(S104,FIND("~",SUBSTITUTE(S104,"/","~",LEN(S104)-LEN(SUBSTITUTE(S104,"/",""))))-1)</f>
        <v>technology</v>
      </c>
      <c r="U104" t="str">
        <f>RIGHT(S104,LEN(S104)-FIND("/",S104))</f>
        <v>wearables</v>
      </c>
    </row>
    <row r="105" spans="1:21" x14ac:dyDescent="0.35">
      <c r="A105">
        <v>103</v>
      </c>
      <c r="B105" s="4" t="s">
        <v>255</v>
      </c>
      <c r="C105" s="3" t="s">
        <v>256</v>
      </c>
      <c r="D105" s="11">
        <v>1700</v>
      </c>
      <c r="E105" s="11">
        <v>2461</v>
      </c>
      <c r="F105" s="9">
        <f>E105/D105*100</f>
        <v>144.76470588235296</v>
      </c>
      <c r="G105" s="6" t="s">
        <v>14</v>
      </c>
      <c r="H105">
        <v>37</v>
      </c>
      <c r="I105" s="11">
        <f>E105/H105</f>
        <v>66.513513513513516</v>
      </c>
      <c r="J105" t="s">
        <v>107</v>
      </c>
      <c r="K105" t="s">
        <v>108</v>
      </c>
      <c r="L105" s="19">
        <f>(((N105/60)/60)/24)+DATE(1970,1,1)</f>
        <v>40475.208333333336</v>
      </c>
      <c r="M105" s="16">
        <f>(((N105/60)/60)/24)+DATE(1970,1,1)</f>
        <v>40475.208333333336</v>
      </c>
      <c r="N105">
        <v>1287896400</v>
      </c>
      <c r="O105" s="19">
        <f>(((P105/60)/60)/24)+DATE(1970,1,1)</f>
        <v>40484.208333333336</v>
      </c>
      <c r="P105">
        <v>1288674000</v>
      </c>
      <c r="Q105" t="b">
        <v>0</v>
      </c>
      <c r="R105" t="b">
        <v>0</v>
      </c>
      <c r="S105" t="s">
        <v>50</v>
      </c>
      <c r="T105" t="str">
        <f>LEFT(S105,FIND("~",SUBSTITUTE(S105,"/","~",LEN(S105)-LEN(SUBSTITUTE(S105,"/",""))))-1)</f>
        <v>music</v>
      </c>
      <c r="U105" t="str">
        <f>RIGHT(S105,LEN(S105)-FIND("/",S105))</f>
        <v>electric music</v>
      </c>
    </row>
    <row r="106" spans="1:21" x14ac:dyDescent="0.35">
      <c r="A106">
        <v>104</v>
      </c>
      <c r="B106" s="4" t="s">
        <v>257</v>
      </c>
      <c r="C106" s="3" t="s">
        <v>258</v>
      </c>
      <c r="D106" s="11">
        <v>1800</v>
      </c>
      <c r="E106" s="11">
        <v>170623</v>
      </c>
      <c r="F106" s="9">
        <f>E106/D106*100</f>
        <v>9479.0555555555547</v>
      </c>
      <c r="G106" s="6" t="s">
        <v>14</v>
      </c>
      <c r="H106">
        <v>1917</v>
      </c>
      <c r="I106" s="11">
        <f>E106/H106</f>
        <v>89.005216484089729</v>
      </c>
      <c r="J106" t="s">
        <v>21</v>
      </c>
      <c r="K106" t="s">
        <v>22</v>
      </c>
      <c r="L106" s="19">
        <f>(((N106/60)/60)/24)+DATE(1970,1,1)</f>
        <v>42878.208333333328</v>
      </c>
      <c r="M106" s="16">
        <f>(((N106/60)/60)/24)+DATE(1970,1,1)</f>
        <v>42878.208333333328</v>
      </c>
      <c r="N106">
        <v>1495515600</v>
      </c>
      <c r="O106" s="19">
        <f>(((P106/60)/60)/24)+DATE(1970,1,1)</f>
        <v>42879.208333333328</v>
      </c>
      <c r="P106">
        <v>1495602000</v>
      </c>
      <c r="Q106" t="b">
        <v>0</v>
      </c>
      <c r="R106" t="b">
        <v>0</v>
      </c>
      <c r="S106" t="s">
        <v>60</v>
      </c>
      <c r="T106" t="str">
        <f>LEFT(S106,FIND("~",SUBSTITUTE(S106,"/","~",LEN(S106)-LEN(SUBSTITUTE(S106,"/",""))))-1)</f>
        <v>music</v>
      </c>
      <c r="U106" t="str">
        <f>RIGHT(S106,LEN(S106)-FIND("/",S106))</f>
        <v>indie rock</v>
      </c>
    </row>
    <row r="107" spans="1:21" x14ac:dyDescent="0.35">
      <c r="A107">
        <v>105</v>
      </c>
      <c r="B107" s="4" t="s">
        <v>259</v>
      </c>
      <c r="C107" s="3" t="s">
        <v>260</v>
      </c>
      <c r="D107" s="11">
        <v>1800</v>
      </c>
      <c r="E107" s="11">
        <v>9829</v>
      </c>
      <c r="F107" s="9">
        <f>E107/D107*100</f>
        <v>546.05555555555554</v>
      </c>
      <c r="G107" s="6" t="s">
        <v>14</v>
      </c>
      <c r="H107">
        <v>95</v>
      </c>
      <c r="I107" s="11">
        <f>E107/H107</f>
        <v>103.46315789473684</v>
      </c>
      <c r="J107" t="s">
        <v>21</v>
      </c>
      <c r="K107" t="s">
        <v>22</v>
      </c>
      <c r="L107" s="19">
        <f>(((N107/60)/60)/24)+DATE(1970,1,1)</f>
        <v>41366.208333333336</v>
      </c>
      <c r="M107" s="16">
        <f>(((N107/60)/60)/24)+DATE(1970,1,1)</f>
        <v>41366.208333333336</v>
      </c>
      <c r="N107">
        <v>1364878800</v>
      </c>
      <c r="O107" s="19">
        <f>(((P107/60)/60)/24)+DATE(1970,1,1)</f>
        <v>41384.208333333336</v>
      </c>
      <c r="P107">
        <v>1366434000</v>
      </c>
      <c r="Q107" t="b">
        <v>0</v>
      </c>
      <c r="R107" t="b">
        <v>0</v>
      </c>
      <c r="S107" t="s">
        <v>28</v>
      </c>
      <c r="T107" t="str">
        <f>LEFT(S107,FIND("~",SUBSTITUTE(S107,"/","~",LEN(S107)-LEN(SUBSTITUTE(S107,"/",""))))-1)</f>
        <v>technology</v>
      </c>
      <c r="U107" t="str">
        <f>RIGHT(S107,LEN(S107)-FIND("/",S107))</f>
        <v>web</v>
      </c>
    </row>
    <row r="108" spans="1:21" x14ac:dyDescent="0.35">
      <c r="A108">
        <v>106</v>
      </c>
      <c r="B108" s="4" t="s">
        <v>261</v>
      </c>
      <c r="C108" s="3" t="s">
        <v>262</v>
      </c>
      <c r="D108" s="11">
        <v>1800</v>
      </c>
      <c r="E108" s="11">
        <v>14006</v>
      </c>
      <c r="F108" s="9">
        <f>E108/D108*100</f>
        <v>778.1111111111112</v>
      </c>
      <c r="G108" s="6" t="s">
        <v>14</v>
      </c>
      <c r="H108">
        <v>147</v>
      </c>
      <c r="I108" s="11">
        <f>E108/H108</f>
        <v>95.278911564625844</v>
      </c>
      <c r="J108" t="s">
        <v>21</v>
      </c>
      <c r="K108" t="s">
        <v>22</v>
      </c>
      <c r="L108" s="19">
        <f>(((N108/60)/60)/24)+DATE(1970,1,1)</f>
        <v>43716.208333333328</v>
      </c>
      <c r="M108" s="16">
        <f>(((N108/60)/60)/24)+DATE(1970,1,1)</f>
        <v>43716.208333333328</v>
      </c>
      <c r="N108">
        <v>1567918800</v>
      </c>
      <c r="O108" s="19">
        <f>(((P108/60)/60)/24)+DATE(1970,1,1)</f>
        <v>43721.208333333328</v>
      </c>
      <c r="P108">
        <v>1568350800</v>
      </c>
      <c r="Q108" t="b">
        <v>0</v>
      </c>
      <c r="R108" t="b">
        <v>0</v>
      </c>
      <c r="S108" t="s">
        <v>33</v>
      </c>
      <c r="T108" t="str">
        <f>LEFT(S108,FIND("~",SUBSTITUTE(S108,"/","~",LEN(S108)-LEN(SUBSTITUTE(S108,"/",""))))-1)</f>
        <v>theater</v>
      </c>
      <c r="U108" t="str">
        <f>RIGHT(S108,LEN(S108)-FIND("/",S108))</f>
        <v>plays</v>
      </c>
    </row>
    <row r="109" spans="1:21" ht="31" x14ac:dyDescent="0.35">
      <c r="A109">
        <v>107</v>
      </c>
      <c r="B109" s="4" t="s">
        <v>263</v>
      </c>
      <c r="C109" s="3" t="s">
        <v>264</v>
      </c>
      <c r="D109" s="11">
        <v>1800</v>
      </c>
      <c r="E109" s="11">
        <v>6527</v>
      </c>
      <c r="F109" s="9">
        <f>E109/D109*100</f>
        <v>362.61111111111114</v>
      </c>
      <c r="G109" s="6" t="s">
        <v>14</v>
      </c>
      <c r="H109">
        <v>86</v>
      </c>
      <c r="I109" s="11">
        <f>E109/H109</f>
        <v>75.895348837209298</v>
      </c>
      <c r="J109" t="s">
        <v>21</v>
      </c>
      <c r="K109" t="s">
        <v>22</v>
      </c>
      <c r="L109" s="19">
        <f>(((N109/60)/60)/24)+DATE(1970,1,1)</f>
        <v>43213.208333333328</v>
      </c>
      <c r="M109" s="16">
        <f>(((N109/60)/60)/24)+DATE(1970,1,1)</f>
        <v>43213.208333333328</v>
      </c>
      <c r="N109">
        <v>1524459600</v>
      </c>
      <c r="O109" s="19">
        <f>(((P109/60)/60)/24)+DATE(1970,1,1)</f>
        <v>43230.208333333328</v>
      </c>
      <c r="P109">
        <v>1525928400</v>
      </c>
      <c r="Q109" t="b">
        <v>0</v>
      </c>
      <c r="R109" t="b">
        <v>1</v>
      </c>
      <c r="S109" t="s">
        <v>33</v>
      </c>
      <c r="T109" t="str">
        <f>LEFT(S109,FIND("~",SUBSTITUTE(S109,"/","~",LEN(S109)-LEN(SUBSTITUTE(S109,"/",""))))-1)</f>
        <v>theater</v>
      </c>
      <c r="U109" t="str">
        <f>RIGHT(S109,LEN(S109)-FIND("/",S109))</f>
        <v>plays</v>
      </c>
    </row>
    <row r="110" spans="1:21" ht="31" x14ac:dyDescent="0.35">
      <c r="A110">
        <v>108</v>
      </c>
      <c r="B110" s="4" t="s">
        <v>265</v>
      </c>
      <c r="C110" s="3" t="s">
        <v>266</v>
      </c>
      <c r="D110" s="11">
        <v>1800</v>
      </c>
      <c r="E110" s="11">
        <v>8929</v>
      </c>
      <c r="F110" s="9">
        <f>E110/D110*100</f>
        <v>496.05555555555554</v>
      </c>
      <c r="G110" s="6" t="s">
        <v>14</v>
      </c>
      <c r="H110">
        <v>83</v>
      </c>
      <c r="I110" s="11">
        <f>E110/H110</f>
        <v>107.57831325301204</v>
      </c>
      <c r="J110" t="s">
        <v>21</v>
      </c>
      <c r="K110" t="s">
        <v>22</v>
      </c>
      <c r="L110" s="19">
        <f>(((N110/60)/60)/24)+DATE(1970,1,1)</f>
        <v>41005.208333333336</v>
      </c>
      <c r="M110" s="16">
        <f>(((N110/60)/60)/24)+DATE(1970,1,1)</f>
        <v>41005.208333333336</v>
      </c>
      <c r="N110">
        <v>1333688400</v>
      </c>
      <c r="O110" s="19">
        <f>(((P110/60)/60)/24)+DATE(1970,1,1)</f>
        <v>41042.208333333336</v>
      </c>
      <c r="P110">
        <v>1336885200</v>
      </c>
      <c r="Q110" t="b">
        <v>0</v>
      </c>
      <c r="R110" t="b">
        <v>0</v>
      </c>
      <c r="S110" t="s">
        <v>42</v>
      </c>
      <c r="T110" t="str">
        <f>LEFT(S110,FIND("~",SUBSTITUTE(S110,"/","~",LEN(S110)-LEN(SUBSTITUTE(S110,"/",""))))-1)</f>
        <v>film &amp; video</v>
      </c>
      <c r="U110" t="str">
        <f>RIGHT(S110,LEN(S110)-FIND("/",S110))</f>
        <v>documentary</v>
      </c>
    </row>
    <row r="111" spans="1:21" x14ac:dyDescent="0.35">
      <c r="A111">
        <v>109</v>
      </c>
      <c r="B111" s="4" t="s">
        <v>267</v>
      </c>
      <c r="C111" s="3" t="s">
        <v>268</v>
      </c>
      <c r="D111" s="11">
        <v>1800</v>
      </c>
      <c r="E111" s="11">
        <v>3079</v>
      </c>
      <c r="F111" s="9">
        <f>E111/D111*100</f>
        <v>171.05555555555557</v>
      </c>
      <c r="G111" s="6" t="s">
        <v>14</v>
      </c>
      <c r="H111">
        <v>60</v>
      </c>
      <c r="I111" s="11">
        <f>E111/H111</f>
        <v>51.31666666666667</v>
      </c>
      <c r="J111" t="s">
        <v>21</v>
      </c>
      <c r="K111" t="s">
        <v>22</v>
      </c>
      <c r="L111" s="19">
        <f>(((N111/60)/60)/24)+DATE(1970,1,1)</f>
        <v>41651.25</v>
      </c>
      <c r="M111" s="16">
        <f>(((N111/60)/60)/24)+DATE(1970,1,1)</f>
        <v>41651.25</v>
      </c>
      <c r="N111">
        <v>1389506400</v>
      </c>
      <c r="O111" s="19">
        <f>(((P111/60)/60)/24)+DATE(1970,1,1)</f>
        <v>41653.25</v>
      </c>
      <c r="P111">
        <v>1389679200</v>
      </c>
      <c r="Q111" t="b">
        <v>0</v>
      </c>
      <c r="R111" t="b">
        <v>0</v>
      </c>
      <c r="S111" t="s">
        <v>269</v>
      </c>
      <c r="T111" t="str">
        <f>LEFT(S111,FIND("~",SUBSTITUTE(S111,"/","~",LEN(S111)-LEN(SUBSTITUTE(S111,"/",""))))-1)</f>
        <v>film &amp; video</v>
      </c>
      <c r="U111" t="str">
        <f>RIGHT(S111,LEN(S111)-FIND("/",S111))</f>
        <v>television</v>
      </c>
    </row>
    <row r="112" spans="1:21" ht="31" x14ac:dyDescent="0.35">
      <c r="A112">
        <v>110</v>
      </c>
      <c r="B112" s="4" t="s">
        <v>270</v>
      </c>
      <c r="C112" s="3" t="s">
        <v>271</v>
      </c>
      <c r="D112" s="11">
        <v>1800</v>
      </c>
      <c r="E112" s="11">
        <v>21307</v>
      </c>
      <c r="F112" s="9">
        <f>E112/D112*100</f>
        <v>1183.7222222222222</v>
      </c>
      <c r="G112" s="6" t="s">
        <v>14</v>
      </c>
      <c r="H112">
        <v>296</v>
      </c>
      <c r="I112" s="11">
        <f>E112/H112</f>
        <v>71.983108108108112</v>
      </c>
      <c r="J112" t="s">
        <v>21</v>
      </c>
      <c r="K112" t="s">
        <v>22</v>
      </c>
      <c r="L112" s="19">
        <f>(((N112/60)/60)/24)+DATE(1970,1,1)</f>
        <v>43354.208333333328</v>
      </c>
      <c r="M112" s="16">
        <f>(((N112/60)/60)/24)+DATE(1970,1,1)</f>
        <v>43354.208333333328</v>
      </c>
      <c r="N112">
        <v>1536642000</v>
      </c>
      <c r="O112" s="19">
        <f>(((P112/60)/60)/24)+DATE(1970,1,1)</f>
        <v>43373.208333333328</v>
      </c>
      <c r="P112">
        <v>1538283600</v>
      </c>
      <c r="Q112" t="b">
        <v>0</v>
      </c>
      <c r="R112" t="b">
        <v>0</v>
      </c>
      <c r="S112" t="s">
        <v>17</v>
      </c>
      <c r="T112" t="str">
        <f>LEFT(S112,FIND("~",SUBSTITUTE(S112,"/","~",LEN(S112)-LEN(SUBSTITUTE(S112,"/",""))))-1)</f>
        <v>food</v>
      </c>
      <c r="U112" t="str">
        <f>RIGHT(S112,LEN(S112)-FIND("/",S112))</f>
        <v>food trucks</v>
      </c>
    </row>
    <row r="113" spans="1:21" x14ac:dyDescent="0.35">
      <c r="A113">
        <v>111</v>
      </c>
      <c r="B113" s="4" t="s">
        <v>272</v>
      </c>
      <c r="C113" s="3" t="s">
        <v>273</v>
      </c>
      <c r="D113" s="11">
        <v>1800</v>
      </c>
      <c r="E113" s="11">
        <v>73653</v>
      </c>
      <c r="F113" s="9">
        <f>E113/D113*100</f>
        <v>4091.8333333333335</v>
      </c>
      <c r="G113" s="6" t="s">
        <v>14</v>
      </c>
      <c r="H113">
        <v>676</v>
      </c>
      <c r="I113" s="11">
        <f>E113/H113</f>
        <v>108.95414201183432</v>
      </c>
      <c r="J113" t="s">
        <v>21</v>
      </c>
      <c r="K113" t="s">
        <v>22</v>
      </c>
      <c r="L113" s="19">
        <f>(((N113/60)/60)/24)+DATE(1970,1,1)</f>
        <v>41174.208333333336</v>
      </c>
      <c r="M113" s="16">
        <f>(((N113/60)/60)/24)+DATE(1970,1,1)</f>
        <v>41174.208333333336</v>
      </c>
      <c r="N113">
        <v>1348290000</v>
      </c>
      <c r="O113" s="19">
        <f>(((P113/60)/60)/24)+DATE(1970,1,1)</f>
        <v>41180.208333333336</v>
      </c>
      <c r="P113">
        <v>1348808400</v>
      </c>
      <c r="Q113" t="b">
        <v>0</v>
      </c>
      <c r="R113" t="b">
        <v>0</v>
      </c>
      <c r="S113" t="s">
        <v>133</v>
      </c>
      <c r="T113" t="str">
        <f>LEFT(S113,FIND("~",SUBSTITUTE(S113,"/","~",LEN(S113)-LEN(SUBSTITUTE(S113,"/",""))))-1)</f>
        <v>publishing</v>
      </c>
      <c r="U113" t="str">
        <f>RIGHT(S113,LEN(S113)-FIND("/",S113))</f>
        <v>radio &amp; podcasts</v>
      </c>
    </row>
    <row r="114" spans="1:21" x14ac:dyDescent="0.35">
      <c r="A114">
        <v>112</v>
      </c>
      <c r="B114" s="4" t="s">
        <v>274</v>
      </c>
      <c r="C114" s="3" t="s">
        <v>275</v>
      </c>
      <c r="D114" s="11">
        <v>1800</v>
      </c>
      <c r="E114" s="11">
        <v>12635</v>
      </c>
      <c r="F114" s="9">
        <f>E114/D114*100</f>
        <v>701.94444444444446</v>
      </c>
      <c r="G114" s="6" t="s">
        <v>14</v>
      </c>
      <c r="H114">
        <v>361</v>
      </c>
      <c r="I114" s="11">
        <f>E114/H114</f>
        <v>35</v>
      </c>
      <c r="J114" t="s">
        <v>26</v>
      </c>
      <c r="K114" t="s">
        <v>27</v>
      </c>
      <c r="L114" s="19">
        <f>(((N114/60)/60)/24)+DATE(1970,1,1)</f>
        <v>41875.208333333336</v>
      </c>
      <c r="M114" s="16">
        <f>(((N114/60)/60)/24)+DATE(1970,1,1)</f>
        <v>41875.208333333336</v>
      </c>
      <c r="N114">
        <v>1408856400</v>
      </c>
      <c r="O114" s="19">
        <f>(((P114/60)/60)/24)+DATE(1970,1,1)</f>
        <v>41890.208333333336</v>
      </c>
      <c r="P114">
        <v>1410152400</v>
      </c>
      <c r="Q114" t="b">
        <v>0</v>
      </c>
      <c r="R114" t="b">
        <v>0</v>
      </c>
      <c r="S114" t="s">
        <v>28</v>
      </c>
      <c r="T114" t="str">
        <f>LEFT(S114,FIND("~",SUBSTITUTE(S114,"/","~",LEN(S114)-LEN(SUBSTITUTE(S114,"/",""))))-1)</f>
        <v>technology</v>
      </c>
      <c r="U114" t="str">
        <f>RIGHT(S114,LEN(S114)-FIND("/",S114))</f>
        <v>web</v>
      </c>
    </row>
    <row r="115" spans="1:21" x14ac:dyDescent="0.35">
      <c r="A115">
        <v>113</v>
      </c>
      <c r="B115" s="4" t="s">
        <v>276</v>
      </c>
      <c r="C115" s="3" t="s">
        <v>277</v>
      </c>
      <c r="D115" s="11">
        <v>1800</v>
      </c>
      <c r="E115" s="11">
        <v>12437</v>
      </c>
      <c r="F115" s="9">
        <f>E115/D115*100</f>
        <v>690.94444444444446</v>
      </c>
      <c r="G115" s="6" t="s">
        <v>14</v>
      </c>
      <c r="H115">
        <v>131</v>
      </c>
      <c r="I115" s="11">
        <f>E115/H115</f>
        <v>94.938931297709928</v>
      </c>
      <c r="J115" t="s">
        <v>21</v>
      </c>
      <c r="K115" t="s">
        <v>22</v>
      </c>
      <c r="L115" s="19">
        <f>(((N115/60)/60)/24)+DATE(1970,1,1)</f>
        <v>42990.208333333328</v>
      </c>
      <c r="M115" s="16">
        <f>(((N115/60)/60)/24)+DATE(1970,1,1)</f>
        <v>42990.208333333328</v>
      </c>
      <c r="N115">
        <v>1505192400</v>
      </c>
      <c r="O115" s="19">
        <f>(((P115/60)/60)/24)+DATE(1970,1,1)</f>
        <v>42997.208333333328</v>
      </c>
      <c r="P115">
        <v>1505797200</v>
      </c>
      <c r="Q115" t="b">
        <v>0</v>
      </c>
      <c r="R115" t="b">
        <v>0</v>
      </c>
      <c r="S115" t="s">
        <v>17</v>
      </c>
      <c r="T115" t="str">
        <f>LEFT(S115,FIND("~",SUBSTITUTE(S115,"/","~",LEN(S115)-LEN(SUBSTITUTE(S115,"/",""))))-1)</f>
        <v>food</v>
      </c>
      <c r="U115" t="str">
        <f>RIGHT(S115,LEN(S115)-FIND("/",S115))</f>
        <v>food trucks</v>
      </c>
    </row>
    <row r="116" spans="1:21" x14ac:dyDescent="0.35">
      <c r="A116">
        <v>114</v>
      </c>
      <c r="B116" s="4" t="s">
        <v>278</v>
      </c>
      <c r="C116" s="3" t="s">
        <v>279</v>
      </c>
      <c r="D116" s="11">
        <v>1900</v>
      </c>
      <c r="E116" s="11">
        <v>13816</v>
      </c>
      <c r="F116" s="9">
        <f>E116/D116*100</f>
        <v>727.15789473684208</v>
      </c>
      <c r="G116" s="6" t="s">
        <v>14</v>
      </c>
      <c r="H116">
        <v>126</v>
      </c>
      <c r="I116" s="11">
        <f>E116/H116</f>
        <v>109.65079365079364</v>
      </c>
      <c r="J116" t="s">
        <v>21</v>
      </c>
      <c r="K116" t="s">
        <v>22</v>
      </c>
      <c r="L116" s="19">
        <f>(((N116/60)/60)/24)+DATE(1970,1,1)</f>
        <v>43564.208333333328</v>
      </c>
      <c r="M116" s="16">
        <f>(((N116/60)/60)/24)+DATE(1970,1,1)</f>
        <v>43564.208333333328</v>
      </c>
      <c r="N116">
        <v>1554786000</v>
      </c>
      <c r="O116" s="19">
        <f>(((P116/60)/60)/24)+DATE(1970,1,1)</f>
        <v>43565.208333333328</v>
      </c>
      <c r="P116">
        <v>1554872400</v>
      </c>
      <c r="Q116" t="b">
        <v>0</v>
      </c>
      <c r="R116" t="b">
        <v>1</v>
      </c>
      <c r="S116" t="s">
        <v>65</v>
      </c>
      <c r="T116" t="str">
        <f>LEFT(S116,FIND("~",SUBSTITUTE(S116,"/","~",LEN(S116)-LEN(SUBSTITUTE(S116,"/",""))))-1)</f>
        <v>technology</v>
      </c>
      <c r="U116" t="str">
        <f>RIGHT(S116,LEN(S116)-FIND("/",S116))</f>
        <v>wearables</v>
      </c>
    </row>
    <row r="117" spans="1:21" x14ac:dyDescent="0.35">
      <c r="A117">
        <v>115</v>
      </c>
      <c r="B117" s="4" t="s">
        <v>280</v>
      </c>
      <c r="C117" s="3" t="s">
        <v>281</v>
      </c>
      <c r="D117" s="11">
        <v>1900</v>
      </c>
      <c r="E117" s="11">
        <v>145382</v>
      </c>
      <c r="F117" s="9">
        <f>E117/D117*100</f>
        <v>7651.6842105263149</v>
      </c>
      <c r="G117" s="6" t="s">
        <v>14</v>
      </c>
      <c r="H117">
        <v>3304</v>
      </c>
      <c r="I117" s="11">
        <f>E117/H117</f>
        <v>44.001815980629537</v>
      </c>
      <c r="J117" t="s">
        <v>107</v>
      </c>
      <c r="K117" t="s">
        <v>108</v>
      </c>
      <c r="L117" s="19">
        <f>(((N117/60)/60)/24)+DATE(1970,1,1)</f>
        <v>43056.25</v>
      </c>
      <c r="M117" s="16">
        <f>(((N117/60)/60)/24)+DATE(1970,1,1)</f>
        <v>43056.25</v>
      </c>
      <c r="N117">
        <v>1510898400</v>
      </c>
      <c r="O117" s="19">
        <f>(((P117/60)/60)/24)+DATE(1970,1,1)</f>
        <v>43091.25</v>
      </c>
      <c r="P117">
        <v>1513922400</v>
      </c>
      <c r="Q117" t="b">
        <v>0</v>
      </c>
      <c r="R117" t="b">
        <v>0</v>
      </c>
      <c r="S117" t="s">
        <v>119</v>
      </c>
      <c r="T117" t="str">
        <f>LEFT(S117,FIND("~",SUBSTITUTE(S117,"/","~",LEN(S117)-LEN(SUBSTITUTE(S117,"/",""))))-1)</f>
        <v>publishing</v>
      </c>
      <c r="U117" t="str">
        <f>RIGHT(S117,LEN(S117)-FIND("/",S117))</f>
        <v>fiction</v>
      </c>
    </row>
    <row r="118" spans="1:21" ht="31" x14ac:dyDescent="0.35">
      <c r="A118">
        <v>116</v>
      </c>
      <c r="B118" s="4" t="s">
        <v>282</v>
      </c>
      <c r="C118" s="3" t="s">
        <v>283</v>
      </c>
      <c r="D118" s="11">
        <v>2000</v>
      </c>
      <c r="E118" s="11">
        <v>6336</v>
      </c>
      <c r="F118" s="9">
        <f>E118/D118*100</f>
        <v>316.8</v>
      </c>
      <c r="G118" s="6" t="s">
        <v>14</v>
      </c>
      <c r="H118">
        <v>73</v>
      </c>
      <c r="I118" s="11">
        <f>E118/H118</f>
        <v>86.794520547945211</v>
      </c>
      <c r="J118" t="s">
        <v>21</v>
      </c>
      <c r="K118" t="s">
        <v>22</v>
      </c>
      <c r="L118" s="19">
        <f>(((N118/60)/60)/24)+DATE(1970,1,1)</f>
        <v>42265.208333333328</v>
      </c>
      <c r="M118" s="16">
        <f>(((N118/60)/60)/24)+DATE(1970,1,1)</f>
        <v>42265.208333333328</v>
      </c>
      <c r="N118">
        <v>1442552400</v>
      </c>
      <c r="O118" s="19">
        <f>(((P118/60)/60)/24)+DATE(1970,1,1)</f>
        <v>42266.208333333328</v>
      </c>
      <c r="P118">
        <v>1442638800</v>
      </c>
      <c r="Q118" t="b">
        <v>0</v>
      </c>
      <c r="R118" t="b">
        <v>0</v>
      </c>
      <c r="S118" t="s">
        <v>33</v>
      </c>
      <c r="T118" t="str">
        <f>LEFT(S118,FIND("~",SUBSTITUTE(S118,"/","~",LEN(S118)-LEN(SUBSTITUTE(S118,"/",""))))-1)</f>
        <v>theater</v>
      </c>
      <c r="U118" t="str">
        <f>RIGHT(S118,LEN(S118)-FIND("/",S118))</f>
        <v>plays</v>
      </c>
    </row>
    <row r="119" spans="1:21" x14ac:dyDescent="0.35">
      <c r="A119">
        <v>117</v>
      </c>
      <c r="B119" s="4" t="s">
        <v>284</v>
      </c>
      <c r="C119" s="3" t="s">
        <v>285</v>
      </c>
      <c r="D119" s="11">
        <v>2000</v>
      </c>
      <c r="E119" s="11">
        <v>8523</v>
      </c>
      <c r="F119" s="9">
        <f>E119/D119*100</f>
        <v>426.15</v>
      </c>
      <c r="G119" s="6" t="s">
        <v>14</v>
      </c>
      <c r="H119">
        <v>275</v>
      </c>
      <c r="I119" s="11">
        <f>E119/H119</f>
        <v>30.992727272727272</v>
      </c>
      <c r="J119" t="s">
        <v>21</v>
      </c>
      <c r="K119" t="s">
        <v>22</v>
      </c>
      <c r="L119" s="19">
        <f>(((N119/60)/60)/24)+DATE(1970,1,1)</f>
        <v>40808.208333333336</v>
      </c>
      <c r="M119" s="16">
        <f>(((N119/60)/60)/24)+DATE(1970,1,1)</f>
        <v>40808.208333333336</v>
      </c>
      <c r="N119">
        <v>1316667600</v>
      </c>
      <c r="O119" s="19">
        <f>(((P119/60)/60)/24)+DATE(1970,1,1)</f>
        <v>40814.208333333336</v>
      </c>
      <c r="P119">
        <v>1317186000</v>
      </c>
      <c r="Q119" t="b">
        <v>0</v>
      </c>
      <c r="R119" t="b">
        <v>0</v>
      </c>
      <c r="S119" t="s">
        <v>269</v>
      </c>
      <c r="T119" t="str">
        <f>LEFT(S119,FIND("~",SUBSTITUTE(S119,"/","~",LEN(S119)-LEN(SUBSTITUTE(S119,"/",""))))-1)</f>
        <v>film &amp; video</v>
      </c>
      <c r="U119" t="str">
        <f>RIGHT(S119,LEN(S119)-FIND("/",S119))</f>
        <v>television</v>
      </c>
    </row>
    <row r="120" spans="1:21" x14ac:dyDescent="0.35">
      <c r="A120">
        <v>118</v>
      </c>
      <c r="B120" s="4" t="s">
        <v>286</v>
      </c>
      <c r="C120" s="3" t="s">
        <v>287</v>
      </c>
      <c r="D120" s="11">
        <v>2000</v>
      </c>
      <c r="E120" s="11">
        <v>6351</v>
      </c>
      <c r="F120" s="9">
        <f>E120/D120*100</f>
        <v>317.55</v>
      </c>
      <c r="G120" s="6" t="s">
        <v>14</v>
      </c>
      <c r="H120">
        <v>67</v>
      </c>
      <c r="I120" s="11">
        <f>E120/H120</f>
        <v>94.791044776119406</v>
      </c>
      <c r="J120" t="s">
        <v>21</v>
      </c>
      <c r="K120" t="s">
        <v>22</v>
      </c>
      <c r="L120" s="19">
        <f>(((N120/60)/60)/24)+DATE(1970,1,1)</f>
        <v>41665.25</v>
      </c>
      <c r="M120" s="16">
        <f>(((N120/60)/60)/24)+DATE(1970,1,1)</f>
        <v>41665.25</v>
      </c>
      <c r="N120">
        <v>1390716000</v>
      </c>
      <c r="O120" s="19">
        <f>(((P120/60)/60)/24)+DATE(1970,1,1)</f>
        <v>41671.25</v>
      </c>
      <c r="P120">
        <v>1391234400</v>
      </c>
      <c r="Q120" t="b">
        <v>0</v>
      </c>
      <c r="R120" t="b">
        <v>0</v>
      </c>
      <c r="S120" t="s">
        <v>122</v>
      </c>
      <c r="T120" t="str">
        <f>LEFT(S120,FIND("~",SUBSTITUTE(S120,"/","~",LEN(S120)-LEN(SUBSTITUTE(S120,"/",""))))-1)</f>
        <v>photography</v>
      </c>
      <c r="U120" t="str">
        <f>RIGHT(S120,LEN(S120)-FIND("/",S120))</f>
        <v>photography books</v>
      </c>
    </row>
    <row r="121" spans="1:21" ht="31" x14ac:dyDescent="0.35">
      <c r="A121">
        <v>119</v>
      </c>
      <c r="B121" s="4" t="s">
        <v>288</v>
      </c>
      <c r="C121" s="3" t="s">
        <v>289</v>
      </c>
      <c r="D121" s="11">
        <v>2000</v>
      </c>
      <c r="E121" s="11">
        <v>10748</v>
      </c>
      <c r="F121" s="9">
        <f>E121/D121*100</f>
        <v>537.4</v>
      </c>
      <c r="G121" s="6" t="s">
        <v>14</v>
      </c>
      <c r="H121">
        <v>154</v>
      </c>
      <c r="I121" s="11">
        <f>E121/H121</f>
        <v>69.79220779220779</v>
      </c>
      <c r="J121" t="s">
        <v>21</v>
      </c>
      <c r="K121" t="s">
        <v>22</v>
      </c>
      <c r="L121" s="19">
        <f>(((N121/60)/60)/24)+DATE(1970,1,1)</f>
        <v>41806.208333333336</v>
      </c>
      <c r="M121" s="16">
        <f>(((N121/60)/60)/24)+DATE(1970,1,1)</f>
        <v>41806.208333333336</v>
      </c>
      <c r="N121">
        <v>1402894800</v>
      </c>
      <c r="O121" s="19">
        <f>(((P121/60)/60)/24)+DATE(1970,1,1)</f>
        <v>41823.208333333336</v>
      </c>
      <c r="P121">
        <v>1404363600</v>
      </c>
      <c r="Q121" t="b">
        <v>0</v>
      </c>
      <c r="R121" t="b">
        <v>1</v>
      </c>
      <c r="S121" t="s">
        <v>42</v>
      </c>
      <c r="T121" t="str">
        <f>LEFT(S121,FIND("~",SUBSTITUTE(S121,"/","~",LEN(S121)-LEN(SUBSTITUTE(S121,"/",""))))-1)</f>
        <v>film &amp; video</v>
      </c>
      <c r="U121" t="str">
        <f>RIGHT(S121,LEN(S121)-FIND("/",S121))</f>
        <v>documentary</v>
      </c>
    </row>
    <row r="122" spans="1:21" x14ac:dyDescent="0.35">
      <c r="A122">
        <v>120</v>
      </c>
      <c r="B122" s="4" t="s">
        <v>290</v>
      </c>
      <c r="C122" s="3" t="s">
        <v>291</v>
      </c>
      <c r="D122" s="11">
        <v>2000</v>
      </c>
      <c r="E122" s="11">
        <v>112272</v>
      </c>
      <c r="F122" s="9">
        <f>E122/D122*100</f>
        <v>5613.6</v>
      </c>
      <c r="G122" s="6" t="s">
        <v>14</v>
      </c>
      <c r="H122">
        <v>1782</v>
      </c>
      <c r="I122" s="11">
        <f>E122/H122</f>
        <v>63.003367003367003</v>
      </c>
      <c r="J122" t="s">
        <v>21</v>
      </c>
      <c r="K122" t="s">
        <v>22</v>
      </c>
      <c r="L122" s="19">
        <f>(((N122/60)/60)/24)+DATE(1970,1,1)</f>
        <v>42111.208333333328</v>
      </c>
      <c r="M122" s="16">
        <f>(((N122/60)/60)/24)+DATE(1970,1,1)</f>
        <v>42111.208333333328</v>
      </c>
      <c r="N122">
        <v>1429246800</v>
      </c>
      <c r="O122" s="19">
        <f>(((P122/60)/60)/24)+DATE(1970,1,1)</f>
        <v>42115.208333333328</v>
      </c>
      <c r="P122">
        <v>1429592400</v>
      </c>
      <c r="Q122" t="b">
        <v>0</v>
      </c>
      <c r="R122" t="b">
        <v>1</v>
      </c>
      <c r="S122" t="s">
        <v>292</v>
      </c>
      <c r="T122" t="str">
        <f>LEFT(S122,FIND("~",SUBSTITUTE(S122,"/","~",LEN(S122)-LEN(SUBSTITUTE(S122,"/",""))))-1)</f>
        <v>games</v>
      </c>
      <c r="U122" t="str">
        <f>RIGHT(S122,LEN(S122)-FIND("/",S122))</f>
        <v>mobile games</v>
      </c>
    </row>
    <row r="123" spans="1:21" x14ac:dyDescent="0.35">
      <c r="A123">
        <v>121</v>
      </c>
      <c r="B123" s="4" t="s">
        <v>293</v>
      </c>
      <c r="C123" s="3" t="s">
        <v>294</v>
      </c>
      <c r="D123" s="11">
        <v>2000</v>
      </c>
      <c r="E123" s="11">
        <v>99361</v>
      </c>
      <c r="F123" s="9">
        <f>E123/D123*100</f>
        <v>4968.05</v>
      </c>
      <c r="G123" s="6" t="s">
        <v>14</v>
      </c>
      <c r="H123">
        <v>903</v>
      </c>
      <c r="I123" s="11">
        <f>E123/H123</f>
        <v>110.0343300110742</v>
      </c>
      <c r="J123" t="s">
        <v>21</v>
      </c>
      <c r="K123" t="s">
        <v>22</v>
      </c>
      <c r="L123" s="19">
        <f>(((N123/60)/60)/24)+DATE(1970,1,1)</f>
        <v>41917.208333333336</v>
      </c>
      <c r="M123" s="16">
        <f>(((N123/60)/60)/24)+DATE(1970,1,1)</f>
        <v>41917.208333333336</v>
      </c>
      <c r="N123">
        <v>1412485200</v>
      </c>
      <c r="O123" s="19">
        <f>(((P123/60)/60)/24)+DATE(1970,1,1)</f>
        <v>41930.208333333336</v>
      </c>
      <c r="P123">
        <v>1413608400</v>
      </c>
      <c r="Q123" t="b">
        <v>0</v>
      </c>
      <c r="R123" t="b">
        <v>0</v>
      </c>
      <c r="S123" t="s">
        <v>89</v>
      </c>
      <c r="T123" t="str">
        <f>LEFT(S123,FIND("~",SUBSTITUTE(S123,"/","~",LEN(S123)-LEN(SUBSTITUTE(S123,"/",""))))-1)</f>
        <v>games</v>
      </c>
      <c r="U123" t="str">
        <f>RIGHT(S123,LEN(S123)-FIND("/",S123))</f>
        <v>video games</v>
      </c>
    </row>
    <row r="124" spans="1:21" x14ac:dyDescent="0.35">
      <c r="A124">
        <v>122</v>
      </c>
      <c r="B124" s="4" t="s">
        <v>295</v>
      </c>
      <c r="C124" s="3" t="s">
        <v>296</v>
      </c>
      <c r="D124" s="11">
        <v>2100</v>
      </c>
      <c r="E124" s="11">
        <v>88055</v>
      </c>
      <c r="F124" s="9">
        <f>E124/D124*100</f>
        <v>4193.0952380952385</v>
      </c>
      <c r="G124" s="6" t="s">
        <v>14</v>
      </c>
      <c r="H124">
        <v>3387</v>
      </c>
      <c r="I124" s="11">
        <f>E124/H124</f>
        <v>25.997933274284026</v>
      </c>
      <c r="J124" t="s">
        <v>21</v>
      </c>
      <c r="K124" t="s">
        <v>22</v>
      </c>
      <c r="L124" s="19">
        <f>(((N124/60)/60)/24)+DATE(1970,1,1)</f>
        <v>41970.25</v>
      </c>
      <c r="M124" s="16">
        <f>(((N124/60)/60)/24)+DATE(1970,1,1)</f>
        <v>41970.25</v>
      </c>
      <c r="N124">
        <v>1417068000</v>
      </c>
      <c r="O124" s="19">
        <f>(((P124/60)/60)/24)+DATE(1970,1,1)</f>
        <v>41997.25</v>
      </c>
      <c r="P124">
        <v>1419400800</v>
      </c>
      <c r="Q124" t="b">
        <v>0</v>
      </c>
      <c r="R124" t="b">
        <v>0</v>
      </c>
      <c r="S124" t="s">
        <v>119</v>
      </c>
      <c r="T124" t="str">
        <f>LEFT(S124,FIND("~",SUBSTITUTE(S124,"/","~",LEN(S124)-LEN(SUBSTITUTE(S124,"/",""))))-1)</f>
        <v>publishing</v>
      </c>
      <c r="U124" t="str">
        <f>RIGHT(S124,LEN(S124)-FIND("/",S124))</f>
        <v>fiction</v>
      </c>
    </row>
    <row r="125" spans="1:21" x14ac:dyDescent="0.35">
      <c r="A125">
        <v>123</v>
      </c>
      <c r="B125" s="4" t="s">
        <v>297</v>
      </c>
      <c r="C125" s="3" t="s">
        <v>298</v>
      </c>
      <c r="D125" s="11">
        <v>2100</v>
      </c>
      <c r="E125" s="11">
        <v>33092</v>
      </c>
      <c r="F125" s="9">
        <f>E125/D125*100</f>
        <v>1575.8095238095239</v>
      </c>
      <c r="G125" s="6" t="s">
        <v>14</v>
      </c>
      <c r="H125">
        <v>662</v>
      </c>
      <c r="I125" s="11">
        <f>E125/H125</f>
        <v>49.987915407854985</v>
      </c>
      <c r="J125" t="s">
        <v>15</v>
      </c>
      <c r="K125" t="s">
        <v>16</v>
      </c>
      <c r="L125" s="19">
        <f>(((N125/60)/60)/24)+DATE(1970,1,1)</f>
        <v>42332.25</v>
      </c>
      <c r="M125" s="16">
        <f>(((N125/60)/60)/24)+DATE(1970,1,1)</f>
        <v>42332.25</v>
      </c>
      <c r="N125">
        <v>1448344800</v>
      </c>
      <c r="O125" s="19">
        <f>(((P125/60)/60)/24)+DATE(1970,1,1)</f>
        <v>42335.25</v>
      </c>
      <c r="P125">
        <v>1448604000</v>
      </c>
      <c r="Q125" t="b">
        <v>1</v>
      </c>
      <c r="R125" t="b">
        <v>0</v>
      </c>
      <c r="S125" t="s">
        <v>33</v>
      </c>
      <c r="T125" t="str">
        <f>LEFT(S125,FIND("~",SUBSTITUTE(S125,"/","~",LEN(S125)-LEN(SUBSTITUTE(S125,"/",""))))-1)</f>
        <v>theater</v>
      </c>
      <c r="U125" t="str">
        <f>RIGHT(S125,LEN(S125)-FIND("/",S125))</f>
        <v>plays</v>
      </c>
    </row>
    <row r="126" spans="1:21" x14ac:dyDescent="0.35">
      <c r="A126">
        <v>124</v>
      </c>
      <c r="B126" s="4" t="s">
        <v>299</v>
      </c>
      <c r="C126" s="3" t="s">
        <v>300</v>
      </c>
      <c r="D126" s="11">
        <v>2100</v>
      </c>
      <c r="E126" s="11">
        <v>9562</v>
      </c>
      <c r="F126" s="9">
        <f>E126/D126*100</f>
        <v>455.33333333333337</v>
      </c>
      <c r="G126" s="6" t="s">
        <v>14</v>
      </c>
      <c r="H126">
        <v>94</v>
      </c>
      <c r="I126" s="11">
        <f>E126/H126</f>
        <v>101.72340425531915</v>
      </c>
      <c r="J126" t="s">
        <v>107</v>
      </c>
      <c r="K126" t="s">
        <v>108</v>
      </c>
      <c r="L126" s="19">
        <f>(((N126/60)/60)/24)+DATE(1970,1,1)</f>
        <v>43598.208333333328</v>
      </c>
      <c r="M126" s="16">
        <f>(((N126/60)/60)/24)+DATE(1970,1,1)</f>
        <v>43598.208333333328</v>
      </c>
      <c r="N126">
        <v>1557723600</v>
      </c>
      <c r="O126" s="19">
        <f>(((P126/60)/60)/24)+DATE(1970,1,1)</f>
        <v>43651.208333333328</v>
      </c>
      <c r="P126">
        <v>1562302800</v>
      </c>
      <c r="Q126" t="b">
        <v>0</v>
      </c>
      <c r="R126" t="b">
        <v>0</v>
      </c>
      <c r="S126" t="s">
        <v>122</v>
      </c>
      <c r="T126" t="str">
        <f>LEFT(S126,FIND("~",SUBSTITUTE(S126,"/","~",LEN(S126)-LEN(SUBSTITUTE(S126,"/",""))))-1)</f>
        <v>photography</v>
      </c>
      <c r="U126" t="str">
        <f>RIGHT(S126,LEN(S126)-FIND("/",S126))</f>
        <v>photography books</v>
      </c>
    </row>
    <row r="127" spans="1:21" x14ac:dyDescent="0.35">
      <c r="A127">
        <v>125</v>
      </c>
      <c r="B127" s="4" t="s">
        <v>301</v>
      </c>
      <c r="C127" s="3" t="s">
        <v>302</v>
      </c>
      <c r="D127" s="11">
        <v>2100</v>
      </c>
      <c r="E127" s="11">
        <v>8475</v>
      </c>
      <c r="F127" s="9">
        <f>E127/D127*100</f>
        <v>403.57142857142856</v>
      </c>
      <c r="G127" s="6" t="s">
        <v>14</v>
      </c>
      <c r="H127">
        <v>180</v>
      </c>
      <c r="I127" s="11">
        <f>E127/H127</f>
        <v>47.083333333333336</v>
      </c>
      <c r="J127" t="s">
        <v>21</v>
      </c>
      <c r="K127" t="s">
        <v>22</v>
      </c>
      <c r="L127" s="19">
        <f>(((N127/60)/60)/24)+DATE(1970,1,1)</f>
        <v>43362.208333333328</v>
      </c>
      <c r="M127" s="16">
        <f>(((N127/60)/60)/24)+DATE(1970,1,1)</f>
        <v>43362.208333333328</v>
      </c>
      <c r="N127">
        <v>1537333200</v>
      </c>
      <c r="O127" s="19">
        <f>(((P127/60)/60)/24)+DATE(1970,1,1)</f>
        <v>43366.208333333328</v>
      </c>
      <c r="P127">
        <v>1537678800</v>
      </c>
      <c r="Q127" t="b">
        <v>0</v>
      </c>
      <c r="R127" t="b">
        <v>0</v>
      </c>
      <c r="S127" t="s">
        <v>33</v>
      </c>
      <c r="T127" t="str">
        <f>LEFT(S127,FIND("~",SUBSTITUTE(S127,"/","~",LEN(S127)-LEN(SUBSTITUTE(S127,"/",""))))-1)</f>
        <v>theater</v>
      </c>
      <c r="U127" t="str">
        <f>RIGHT(S127,LEN(S127)-FIND("/",S127))</f>
        <v>plays</v>
      </c>
    </row>
    <row r="128" spans="1:21" x14ac:dyDescent="0.35">
      <c r="A128">
        <v>126</v>
      </c>
      <c r="B128" s="4" t="s">
        <v>303</v>
      </c>
      <c r="C128" s="3" t="s">
        <v>304</v>
      </c>
      <c r="D128" s="11">
        <v>2100</v>
      </c>
      <c r="E128" s="11">
        <v>69617</v>
      </c>
      <c r="F128" s="9">
        <f>E128/D128*100</f>
        <v>3315.0952380952381</v>
      </c>
      <c r="G128" s="6" t="s">
        <v>14</v>
      </c>
      <c r="H128">
        <v>774</v>
      </c>
      <c r="I128" s="11">
        <f>E128/H128</f>
        <v>89.944444444444443</v>
      </c>
      <c r="J128" t="s">
        <v>21</v>
      </c>
      <c r="K128" t="s">
        <v>22</v>
      </c>
      <c r="L128" s="19">
        <f>(((N128/60)/60)/24)+DATE(1970,1,1)</f>
        <v>42596.208333333328</v>
      </c>
      <c r="M128" s="16">
        <f>(((N128/60)/60)/24)+DATE(1970,1,1)</f>
        <v>42596.208333333328</v>
      </c>
      <c r="N128">
        <v>1471150800</v>
      </c>
      <c r="O128" s="19">
        <f>(((P128/60)/60)/24)+DATE(1970,1,1)</f>
        <v>42624.208333333328</v>
      </c>
      <c r="P128">
        <v>1473570000</v>
      </c>
      <c r="Q128" t="b">
        <v>0</v>
      </c>
      <c r="R128" t="b">
        <v>1</v>
      </c>
      <c r="S128" t="s">
        <v>33</v>
      </c>
      <c r="T128" t="str">
        <f>LEFT(S128,FIND("~",SUBSTITUTE(S128,"/","~",LEN(S128)-LEN(SUBSTITUTE(S128,"/",""))))-1)</f>
        <v>theater</v>
      </c>
      <c r="U128" t="str">
        <f>RIGHT(S128,LEN(S128)-FIND("/",S128))</f>
        <v>plays</v>
      </c>
    </row>
    <row r="129" spans="1:21" x14ac:dyDescent="0.35">
      <c r="A129">
        <v>127</v>
      </c>
      <c r="B129" s="4" t="s">
        <v>305</v>
      </c>
      <c r="C129" s="3" t="s">
        <v>306</v>
      </c>
      <c r="D129" s="11">
        <v>2100</v>
      </c>
      <c r="E129" s="11">
        <v>53067</v>
      </c>
      <c r="F129" s="9">
        <f>E129/D129*100</f>
        <v>2527</v>
      </c>
      <c r="G129" s="6" t="s">
        <v>14</v>
      </c>
      <c r="H129">
        <v>672</v>
      </c>
      <c r="I129" s="11">
        <f>E129/H129</f>
        <v>78.96875</v>
      </c>
      <c r="J129" t="s">
        <v>15</v>
      </c>
      <c r="K129" t="s">
        <v>16</v>
      </c>
      <c r="L129" s="19">
        <f>(((N129/60)/60)/24)+DATE(1970,1,1)</f>
        <v>40310.208333333336</v>
      </c>
      <c r="M129" s="16">
        <f>(((N129/60)/60)/24)+DATE(1970,1,1)</f>
        <v>40310.208333333336</v>
      </c>
      <c r="N129">
        <v>1273640400</v>
      </c>
      <c r="O129" s="19">
        <f>(((P129/60)/60)/24)+DATE(1970,1,1)</f>
        <v>40313.208333333336</v>
      </c>
      <c r="P129">
        <v>1273899600</v>
      </c>
      <c r="Q129" t="b">
        <v>0</v>
      </c>
      <c r="R129" t="b">
        <v>0</v>
      </c>
      <c r="S129" t="s">
        <v>33</v>
      </c>
      <c r="T129" t="str">
        <f>LEFT(S129,FIND("~",SUBSTITUTE(S129,"/","~",LEN(S129)-LEN(SUBSTITUTE(S129,"/",""))))-1)</f>
        <v>theater</v>
      </c>
      <c r="U129" t="str">
        <f>RIGHT(S129,LEN(S129)-FIND("/",S129))</f>
        <v>plays</v>
      </c>
    </row>
    <row r="130" spans="1:21" x14ac:dyDescent="0.35">
      <c r="A130">
        <v>128</v>
      </c>
      <c r="B130" s="4" t="s">
        <v>307</v>
      </c>
      <c r="C130" s="3" t="s">
        <v>308</v>
      </c>
      <c r="D130" s="11">
        <v>2100</v>
      </c>
      <c r="E130" s="11">
        <v>42596</v>
      </c>
      <c r="F130" s="9">
        <f>E130/D130*100</f>
        <v>2028.3809523809523</v>
      </c>
      <c r="G130" s="6" t="s">
        <v>14</v>
      </c>
      <c r="H130">
        <v>532</v>
      </c>
      <c r="I130" s="11">
        <f>E130/H130</f>
        <v>80.067669172932327</v>
      </c>
      <c r="J130" t="s">
        <v>21</v>
      </c>
      <c r="K130" t="s">
        <v>22</v>
      </c>
      <c r="L130" s="19">
        <f>(((N130/60)/60)/24)+DATE(1970,1,1)</f>
        <v>40417.208333333336</v>
      </c>
      <c r="M130" s="16">
        <f>(((N130/60)/60)/24)+DATE(1970,1,1)</f>
        <v>40417.208333333336</v>
      </c>
      <c r="N130">
        <v>1282885200</v>
      </c>
      <c r="O130" s="19">
        <f>(((P130/60)/60)/24)+DATE(1970,1,1)</f>
        <v>40430.208333333336</v>
      </c>
      <c r="P130">
        <v>1284008400</v>
      </c>
      <c r="Q130" t="b">
        <v>0</v>
      </c>
      <c r="R130" t="b">
        <v>0</v>
      </c>
      <c r="S130" t="s">
        <v>23</v>
      </c>
      <c r="T130" t="str">
        <f>LEFT(S130,FIND("~",SUBSTITUTE(S130,"/","~",LEN(S130)-LEN(SUBSTITUTE(S130,"/",""))))-1)</f>
        <v>music</v>
      </c>
      <c r="U130" t="str">
        <f>RIGHT(S130,LEN(S130)-FIND("/",S130))</f>
        <v>rock</v>
      </c>
    </row>
    <row r="131" spans="1:21" x14ac:dyDescent="0.35">
      <c r="A131">
        <v>129</v>
      </c>
      <c r="B131" s="4" t="s">
        <v>309</v>
      </c>
      <c r="C131" s="3" t="s">
        <v>310</v>
      </c>
      <c r="D131" s="11">
        <v>2100</v>
      </c>
      <c r="E131" s="11">
        <v>4756</v>
      </c>
      <c r="F131" s="9">
        <f>E131/D131*100</f>
        <v>226.47619047619051</v>
      </c>
      <c r="G131" s="6" t="s">
        <v>14</v>
      </c>
      <c r="H131">
        <v>55</v>
      </c>
      <c r="I131" s="11">
        <f>E131/H131</f>
        <v>86.472727272727269</v>
      </c>
      <c r="J131" t="s">
        <v>26</v>
      </c>
      <c r="K131" t="s">
        <v>27</v>
      </c>
      <c r="L131" s="19">
        <f>(((N131/60)/60)/24)+DATE(1970,1,1)</f>
        <v>42038.25</v>
      </c>
      <c r="M131" s="16">
        <f>(((N131/60)/60)/24)+DATE(1970,1,1)</f>
        <v>42038.25</v>
      </c>
      <c r="N131">
        <v>1422943200</v>
      </c>
      <c r="O131" s="19">
        <f>(((P131/60)/60)/24)+DATE(1970,1,1)</f>
        <v>42063.25</v>
      </c>
      <c r="P131">
        <v>1425103200</v>
      </c>
      <c r="Q131" t="b">
        <v>0</v>
      </c>
      <c r="R131" t="b">
        <v>0</v>
      </c>
      <c r="S131" t="s">
        <v>17</v>
      </c>
      <c r="T131" t="str">
        <f>LEFT(S131,FIND("~",SUBSTITUTE(S131,"/","~",LEN(S131)-LEN(SUBSTITUTE(S131,"/",""))))-1)</f>
        <v>food</v>
      </c>
      <c r="U131" t="str">
        <f>RIGHT(S131,LEN(S131)-FIND("/",S131))</f>
        <v>food trucks</v>
      </c>
    </row>
    <row r="132" spans="1:21" x14ac:dyDescent="0.35">
      <c r="A132">
        <v>130</v>
      </c>
      <c r="B132" s="4" t="s">
        <v>311</v>
      </c>
      <c r="C132" s="3" t="s">
        <v>312</v>
      </c>
      <c r="D132" s="11">
        <v>2200</v>
      </c>
      <c r="E132" s="11">
        <v>14925</v>
      </c>
      <c r="F132" s="9">
        <f>E132/D132*100</f>
        <v>678.40909090909088</v>
      </c>
      <c r="G132" s="6" t="s">
        <v>14</v>
      </c>
      <c r="H132">
        <v>533</v>
      </c>
      <c r="I132" s="11">
        <f>E132/H132</f>
        <v>28.001876172607879</v>
      </c>
      <c r="J132" t="s">
        <v>36</v>
      </c>
      <c r="K132" t="s">
        <v>37</v>
      </c>
      <c r="L132" s="19">
        <f>(((N132/60)/60)/24)+DATE(1970,1,1)</f>
        <v>40842.208333333336</v>
      </c>
      <c r="M132" s="16">
        <f>(((N132/60)/60)/24)+DATE(1970,1,1)</f>
        <v>40842.208333333336</v>
      </c>
      <c r="N132">
        <v>1319605200</v>
      </c>
      <c r="O132" s="19">
        <f>(((P132/60)/60)/24)+DATE(1970,1,1)</f>
        <v>40858.25</v>
      </c>
      <c r="P132">
        <v>1320991200</v>
      </c>
      <c r="Q132" t="b">
        <v>0</v>
      </c>
      <c r="R132" t="b">
        <v>0</v>
      </c>
      <c r="S132" t="s">
        <v>53</v>
      </c>
      <c r="T132" t="str">
        <f>LEFT(S132,FIND("~",SUBSTITUTE(S132,"/","~",LEN(S132)-LEN(SUBSTITUTE(S132,"/",""))))-1)</f>
        <v>film &amp; video</v>
      </c>
      <c r="U132" t="str">
        <f>RIGHT(S132,LEN(S132)-FIND("/",S132))</f>
        <v>drama</v>
      </c>
    </row>
    <row r="133" spans="1:21" ht="31" x14ac:dyDescent="0.35">
      <c r="A133">
        <v>131</v>
      </c>
      <c r="B133" s="4" t="s">
        <v>313</v>
      </c>
      <c r="C133" s="3" t="s">
        <v>314</v>
      </c>
      <c r="D133" s="11">
        <v>2200</v>
      </c>
      <c r="E133" s="11">
        <v>166116</v>
      </c>
      <c r="F133" s="9">
        <f>E133/D133*100</f>
        <v>7550.7272727272721</v>
      </c>
      <c r="G133" s="6" t="s">
        <v>14</v>
      </c>
      <c r="H133">
        <v>2443</v>
      </c>
      <c r="I133" s="11">
        <f>E133/H133</f>
        <v>67.996725337699544</v>
      </c>
      <c r="J133" t="s">
        <v>40</v>
      </c>
      <c r="K133" t="s">
        <v>41</v>
      </c>
      <c r="L133" s="19">
        <f>(((N133/60)/60)/24)+DATE(1970,1,1)</f>
        <v>41607.25</v>
      </c>
      <c r="M133" s="16">
        <f>(((N133/60)/60)/24)+DATE(1970,1,1)</f>
        <v>41607.25</v>
      </c>
      <c r="N133">
        <v>1385704800</v>
      </c>
      <c r="O133" s="19">
        <f>(((P133/60)/60)/24)+DATE(1970,1,1)</f>
        <v>41620.25</v>
      </c>
      <c r="P133">
        <v>1386828000</v>
      </c>
      <c r="Q133" t="b">
        <v>0</v>
      </c>
      <c r="R133" t="b">
        <v>0</v>
      </c>
      <c r="S133" t="s">
        <v>28</v>
      </c>
      <c r="T133" t="str">
        <f>LEFT(S133,FIND("~",SUBSTITUTE(S133,"/","~",LEN(S133)-LEN(SUBSTITUTE(S133,"/",""))))-1)</f>
        <v>technology</v>
      </c>
      <c r="U133" t="str">
        <f>RIGHT(S133,LEN(S133)-FIND("/",S133))</f>
        <v>web</v>
      </c>
    </row>
    <row r="134" spans="1:21" x14ac:dyDescent="0.35">
      <c r="A134">
        <v>132</v>
      </c>
      <c r="B134" s="4" t="s">
        <v>315</v>
      </c>
      <c r="C134" s="3" t="s">
        <v>316</v>
      </c>
      <c r="D134" s="11">
        <v>2200</v>
      </c>
      <c r="E134" s="11">
        <v>3834</v>
      </c>
      <c r="F134" s="9">
        <f>E134/D134*100</f>
        <v>174.27272727272728</v>
      </c>
      <c r="G134" s="6" t="s">
        <v>14</v>
      </c>
      <c r="H134">
        <v>89</v>
      </c>
      <c r="I134" s="11">
        <f>E134/H134</f>
        <v>43.078651685393261</v>
      </c>
      <c r="J134" t="s">
        <v>21</v>
      </c>
      <c r="K134" t="s">
        <v>22</v>
      </c>
      <c r="L134" s="19">
        <f>(((N134/60)/60)/24)+DATE(1970,1,1)</f>
        <v>43112.25</v>
      </c>
      <c r="M134" s="16">
        <f>(((N134/60)/60)/24)+DATE(1970,1,1)</f>
        <v>43112.25</v>
      </c>
      <c r="N134">
        <v>1515736800</v>
      </c>
      <c r="O134" s="19">
        <f>(((P134/60)/60)/24)+DATE(1970,1,1)</f>
        <v>43128.25</v>
      </c>
      <c r="P134">
        <v>1517119200</v>
      </c>
      <c r="Q134" t="b">
        <v>0</v>
      </c>
      <c r="R134" t="b">
        <v>1</v>
      </c>
      <c r="S134" t="s">
        <v>33</v>
      </c>
      <c r="T134" t="str">
        <f>LEFT(S134,FIND("~",SUBSTITUTE(S134,"/","~",LEN(S134)-LEN(SUBSTITUTE(S134,"/",""))))-1)</f>
        <v>theater</v>
      </c>
      <c r="U134" t="str">
        <f>RIGHT(S134,LEN(S134)-FIND("/",S134))</f>
        <v>plays</v>
      </c>
    </row>
    <row r="135" spans="1:21" x14ac:dyDescent="0.35">
      <c r="A135">
        <v>133</v>
      </c>
      <c r="B135" s="4" t="s">
        <v>317</v>
      </c>
      <c r="C135" s="3" t="s">
        <v>318</v>
      </c>
      <c r="D135" s="11">
        <v>2300</v>
      </c>
      <c r="E135" s="11">
        <v>13985</v>
      </c>
      <c r="F135" s="9">
        <f>E135/D135*100</f>
        <v>608.04347826086951</v>
      </c>
      <c r="G135" s="6" t="s">
        <v>14</v>
      </c>
      <c r="H135">
        <v>159</v>
      </c>
      <c r="I135" s="11">
        <f>E135/H135</f>
        <v>87.95597484276729</v>
      </c>
      <c r="J135" t="s">
        <v>21</v>
      </c>
      <c r="K135" t="s">
        <v>22</v>
      </c>
      <c r="L135" s="19">
        <f>(((N135/60)/60)/24)+DATE(1970,1,1)</f>
        <v>40767.208333333336</v>
      </c>
      <c r="M135" s="16">
        <f>(((N135/60)/60)/24)+DATE(1970,1,1)</f>
        <v>40767.208333333336</v>
      </c>
      <c r="N135">
        <v>1313125200</v>
      </c>
      <c r="O135" s="19">
        <f>(((P135/60)/60)/24)+DATE(1970,1,1)</f>
        <v>40789.208333333336</v>
      </c>
      <c r="P135">
        <v>1315026000</v>
      </c>
      <c r="Q135" t="b">
        <v>0</v>
      </c>
      <c r="R135" t="b">
        <v>0</v>
      </c>
      <c r="S135" t="s">
        <v>319</v>
      </c>
      <c r="T135" t="str">
        <f>LEFT(S135,FIND("~",SUBSTITUTE(S135,"/","~",LEN(S135)-LEN(SUBSTITUTE(S135,"/",""))))-1)</f>
        <v>music</v>
      </c>
      <c r="U135" t="str">
        <f>RIGHT(S135,LEN(S135)-FIND("/",S135))</f>
        <v>world music</v>
      </c>
    </row>
    <row r="136" spans="1:21" x14ac:dyDescent="0.35">
      <c r="A136">
        <v>134</v>
      </c>
      <c r="B136" s="4" t="s">
        <v>320</v>
      </c>
      <c r="C136" s="3" t="s">
        <v>321</v>
      </c>
      <c r="D136" s="11">
        <v>2300</v>
      </c>
      <c r="E136" s="11">
        <v>89288</v>
      </c>
      <c r="F136" s="9">
        <f>E136/D136*100</f>
        <v>3882.0869565217395</v>
      </c>
      <c r="G136" s="6" t="s">
        <v>14</v>
      </c>
      <c r="H136">
        <v>940</v>
      </c>
      <c r="I136" s="11">
        <f>E136/H136</f>
        <v>94.987234042553197</v>
      </c>
      <c r="J136" t="s">
        <v>98</v>
      </c>
      <c r="K136" t="s">
        <v>99</v>
      </c>
      <c r="L136" s="19">
        <f>(((N136/60)/60)/24)+DATE(1970,1,1)</f>
        <v>40713.208333333336</v>
      </c>
      <c r="M136" s="16">
        <f>(((N136/60)/60)/24)+DATE(1970,1,1)</f>
        <v>40713.208333333336</v>
      </c>
      <c r="N136">
        <v>1308459600</v>
      </c>
      <c r="O136" s="19">
        <f>(((P136/60)/60)/24)+DATE(1970,1,1)</f>
        <v>40762.208333333336</v>
      </c>
      <c r="P136">
        <v>1312693200</v>
      </c>
      <c r="Q136" t="b">
        <v>0</v>
      </c>
      <c r="R136" t="b">
        <v>1</v>
      </c>
      <c r="S136" t="s">
        <v>42</v>
      </c>
      <c r="T136" t="str">
        <f>LEFT(S136,FIND("~",SUBSTITUTE(S136,"/","~",LEN(S136)-LEN(SUBSTITUTE(S136,"/",""))))-1)</f>
        <v>film &amp; video</v>
      </c>
      <c r="U136" t="str">
        <f>RIGHT(S136,LEN(S136)-FIND("/",S136))</f>
        <v>documentary</v>
      </c>
    </row>
    <row r="137" spans="1:21" x14ac:dyDescent="0.35">
      <c r="A137">
        <v>135</v>
      </c>
      <c r="B137" s="4" t="s">
        <v>322</v>
      </c>
      <c r="C137" s="3" t="s">
        <v>323</v>
      </c>
      <c r="D137" s="11">
        <v>2300</v>
      </c>
      <c r="E137" s="11">
        <v>5488</v>
      </c>
      <c r="F137" s="9">
        <f>E137/D137*100</f>
        <v>238.60869565217394</v>
      </c>
      <c r="G137" s="6" t="s">
        <v>14</v>
      </c>
      <c r="H137">
        <v>117</v>
      </c>
      <c r="I137" s="11">
        <f>E137/H137</f>
        <v>46.905982905982903</v>
      </c>
      <c r="J137" t="s">
        <v>21</v>
      </c>
      <c r="K137" t="s">
        <v>22</v>
      </c>
      <c r="L137" s="19">
        <f>(((N137/60)/60)/24)+DATE(1970,1,1)</f>
        <v>41340.25</v>
      </c>
      <c r="M137" s="16">
        <f>(((N137/60)/60)/24)+DATE(1970,1,1)</f>
        <v>41340.25</v>
      </c>
      <c r="N137">
        <v>1362636000</v>
      </c>
      <c r="O137" s="19">
        <f>(((P137/60)/60)/24)+DATE(1970,1,1)</f>
        <v>41345.208333333336</v>
      </c>
      <c r="P137">
        <v>1363064400</v>
      </c>
      <c r="Q137" t="b">
        <v>0</v>
      </c>
      <c r="R137" t="b">
        <v>1</v>
      </c>
      <c r="S137" t="s">
        <v>33</v>
      </c>
      <c r="T137" t="str">
        <f>LEFT(S137,FIND("~",SUBSTITUTE(S137,"/","~",LEN(S137)-LEN(SUBSTITUTE(S137,"/",""))))-1)</f>
        <v>theater</v>
      </c>
      <c r="U137" t="str">
        <f>RIGHT(S137,LEN(S137)-FIND("/",S137))</f>
        <v>plays</v>
      </c>
    </row>
    <row r="138" spans="1:21" x14ac:dyDescent="0.35">
      <c r="A138">
        <v>136</v>
      </c>
      <c r="B138" s="4" t="s">
        <v>324</v>
      </c>
      <c r="C138" s="3" t="s">
        <v>325</v>
      </c>
      <c r="D138" s="11">
        <v>2300</v>
      </c>
      <c r="E138" s="11">
        <v>2721</v>
      </c>
      <c r="F138" s="9">
        <f>E138/D138*100</f>
        <v>118.30434782608697</v>
      </c>
      <c r="G138" s="6" t="s">
        <v>14</v>
      </c>
      <c r="H138">
        <v>58</v>
      </c>
      <c r="I138" s="11">
        <f>E138/H138</f>
        <v>46.913793103448278</v>
      </c>
      <c r="J138" t="s">
        <v>21</v>
      </c>
      <c r="K138" t="s">
        <v>22</v>
      </c>
      <c r="L138" s="19">
        <f>(((N138/60)/60)/24)+DATE(1970,1,1)</f>
        <v>41797.208333333336</v>
      </c>
      <c r="M138" s="16">
        <f>(((N138/60)/60)/24)+DATE(1970,1,1)</f>
        <v>41797.208333333336</v>
      </c>
      <c r="N138">
        <v>1402117200</v>
      </c>
      <c r="O138" s="19">
        <f>(((P138/60)/60)/24)+DATE(1970,1,1)</f>
        <v>41809.208333333336</v>
      </c>
      <c r="P138">
        <v>1403154000</v>
      </c>
      <c r="Q138" t="b">
        <v>0</v>
      </c>
      <c r="R138" t="b">
        <v>1</v>
      </c>
      <c r="S138" t="s">
        <v>53</v>
      </c>
      <c r="T138" t="str">
        <f>LEFT(S138,FIND("~",SUBSTITUTE(S138,"/","~",LEN(S138)-LEN(SUBSTITUTE(S138,"/",""))))-1)</f>
        <v>film &amp; video</v>
      </c>
      <c r="U138" t="str">
        <f>RIGHT(S138,LEN(S138)-FIND("/",S138))</f>
        <v>drama</v>
      </c>
    </row>
    <row r="139" spans="1:21" x14ac:dyDescent="0.35">
      <c r="A139">
        <v>137</v>
      </c>
      <c r="B139" s="4" t="s">
        <v>326</v>
      </c>
      <c r="C139" s="3" t="s">
        <v>327</v>
      </c>
      <c r="D139" s="11">
        <v>2300</v>
      </c>
      <c r="E139" s="11">
        <v>4712</v>
      </c>
      <c r="F139" s="9">
        <f>E139/D139*100</f>
        <v>204.86956521739131</v>
      </c>
      <c r="G139" s="6" t="s">
        <v>14</v>
      </c>
      <c r="H139">
        <v>50</v>
      </c>
      <c r="I139" s="11">
        <f>E139/H139</f>
        <v>94.24</v>
      </c>
      <c r="J139" t="s">
        <v>21</v>
      </c>
      <c r="K139" t="s">
        <v>22</v>
      </c>
      <c r="L139" s="19">
        <f>(((N139/60)/60)/24)+DATE(1970,1,1)</f>
        <v>40457.208333333336</v>
      </c>
      <c r="M139" s="16">
        <f>(((N139/60)/60)/24)+DATE(1970,1,1)</f>
        <v>40457.208333333336</v>
      </c>
      <c r="N139">
        <v>1286341200</v>
      </c>
      <c r="O139" s="19">
        <f>(((P139/60)/60)/24)+DATE(1970,1,1)</f>
        <v>40463.208333333336</v>
      </c>
      <c r="P139">
        <v>1286859600</v>
      </c>
      <c r="Q139" t="b">
        <v>0</v>
      </c>
      <c r="R139" t="b">
        <v>0</v>
      </c>
      <c r="S139" t="s">
        <v>68</v>
      </c>
      <c r="T139" t="str">
        <f>LEFT(S139,FIND("~",SUBSTITUTE(S139,"/","~",LEN(S139)-LEN(SUBSTITUTE(S139,"/",""))))-1)</f>
        <v>publishing</v>
      </c>
      <c r="U139" t="str">
        <f>RIGHT(S139,LEN(S139)-FIND("/",S139))</f>
        <v>nonfiction</v>
      </c>
    </row>
    <row r="140" spans="1:21" ht="31" x14ac:dyDescent="0.35">
      <c r="A140">
        <v>138</v>
      </c>
      <c r="B140" s="4" t="s">
        <v>328</v>
      </c>
      <c r="C140" s="3" t="s">
        <v>329</v>
      </c>
      <c r="D140" s="11">
        <v>2300</v>
      </c>
      <c r="E140" s="11">
        <v>9216</v>
      </c>
      <c r="F140" s="9">
        <f>E140/D140*100</f>
        <v>400.69565217391306</v>
      </c>
      <c r="G140" s="6" t="s">
        <v>14</v>
      </c>
      <c r="H140">
        <v>115</v>
      </c>
      <c r="I140" s="11">
        <f>E140/H140</f>
        <v>80.139130434782615</v>
      </c>
      <c r="J140" t="s">
        <v>21</v>
      </c>
      <c r="K140" t="s">
        <v>22</v>
      </c>
      <c r="L140" s="19">
        <f>(((N140/60)/60)/24)+DATE(1970,1,1)</f>
        <v>41180.208333333336</v>
      </c>
      <c r="M140" s="16">
        <f>(((N140/60)/60)/24)+DATE(1970,1,1)</f>
        <v>41180.208333333336</v>
      </c>
      <c r="N140">
        <v>1348808400</v>
      </c>
      <c r="O140" s="19">
        <f>(((P140/60)/60)/24)+DATE(1970,1,1)</f>
        <v>41186.208333333336</v>
      </c>
      <c r="P140">
        <v>1349326800</v>
      </c>
      <c r="Q140" t="b">
        <v>0</v>
      </c>
      <c r="R140" t="b">
        <v>0</v>
      </c>
      <c r="S140" t="s">
        <v>292</v>
      </c>
      <c r="T140" t="str">
        <f>LEFT(S140,FIND("~",SUBSTITUTE(S140,"/","~",LEN(S140)-LEN(SUBSTITUTE(S140,"/",""))))-1)</f>
        <v>games</v>
      </c>
      <c r="U140" t="str">
        <f>RIGHT(S140,LEN(S140)-FIND("/",S140))</f>
        <v>mobile games</v>
      </c>
    </row>
    <row r="141" spans="1:21" x14ac:dyDescent="0.35">
      <c r="A141">
        <v>139</v>
      </c>
      <c r="B141" s="4" t="s">
        <v>330</v>
      </c>
      <c r="C141" s="3" t="s">
        <v>331</v>
      </c>
      <c r="D141" s="11">
        <v>2300</v>
      </c>
      <c r="E141" s="11">
        <v>19246</v>
      </c>
      <c r="F141" s="9">
        <f>E141/D141*100</f>
        <v>836.78260869565213</v>
      </c>
      <c r="G141" s="6" t="s">
        <v>14</v>
      </c>
      <c r="H141">
        <v>326</v>
      </c>
      <c r="I141" s="11">
        <f>E141/H141</f>
        <v>59.036809815950917</v>
      </c>
      <c r="J141" t="s">
        <v>21</v>
      </c>
      <c r="K141" t="s">
        <v>22</v>
      </c>
      <c r="L141" s="19">
        <f>(((N141/60)/60)/24)+DATE(1970,1,1)</f>
        <v>42115.208333333328</v>
      </c>
      <c r="M141" s="16">
        <f>(((N141/60)/60)/24)+DATE(1970,1,1)</f>
        <v>42115.208333333328</v>
      </c>
      <c r="N141">
        <v>1429592400</v>
      </c>
      <c r="O141" s="19">
        <f>(((P141/60)/60)/24)+DATE(1970,1,1)</f>
        <v>42131.208333333328</v>
      </c>
      <c r="P141">
        <v>1430974800</v>
      </c>
      <c r="Q141" t="b">
        <v>0</v>
      </c>
      <c r="R141" t="b">
        <v>1</v>
      </c>
      <c r="S141" t="s">
        <v>65</v>
      </c>
      <c r="T141" t="str">
        <f>LEFT(S141,FIND("~",SUBSTITUTE(S141,"/","~",LEN(S141)-LEN(SUBSTITUTE(S141,"/",""))))-1)</f>
        <v>technology</v>
      </c>
      <c r="U141" t="str">
        <f>RIGHT(S141,LEN(S141)-FIND("/",S141))</f>
        <v>wearables</v>
      </c>
    </row>
    <row r="142" spans="1:21" ht="31" x14ac:dyDescent="0.35">
      <c r="A142">
        <v>140</v>
      </c>
      <c r="B142" s="4" t="s">
        <v>332</v>
      </c>
      <c r="C142" s="3" t="s">
        <v>333</v>
      </c>
      <c r="D142" s="11">
        <v>2400</v>
      </c>
      <c r="E142" s="11">
        <v>12274</v>
      </c>
      <c r="F142" s="9">
        <f>E142/D142*100</f>
        <v>511.41666666666669</v>
      </c>
      <c r="G142" s="6" t="s">
        <v>14</v>
      </c>
      <c r="H142">
        <v>186</v>
      </c>
      <c r="I142" s="11">
        <f>E142/H142</f>
        <v>65.989247311827953</v>
      </c>
      <c r="J142" t="s">
        <v>21</v>
      </c>
      <c r="K142" t="s">
        <v>22</v>
      </c>
      <c r="L142" s="19">
        <f>(((N142/60)/60)/24)+DATE(1970,1,1)</f>
        <v>43156.25</v>
      </c>
      <c r="M142" s="16">
        <f>(((N142/60)/60)/24)+DATE(1970,1,1)</f>
        <v>43156.25</v>
      </c>
      <c r="N142">
        <v>1519538400</v>
      </c>
      <c r="O142" s="19">
        <f>(((P142/60)/60)/24)+DATE(1970,1,1)</f>
        <v>43161.25</v>
      </c>
      <c r="P142">
        <v>1519970400</v>
      </c>
      <c r="Q142" t="b">
        <v>0</v>
      </c>
      <c r="R142" t="b">
        <v>0</v>
      </c>
      <c r="S142" t="s">
        <v>42</v>
      </c>
      <c r="T142" t="str">
        <f>LEFT(S142,FIND("~",SUBSTITUTE(S142,"/","~",LEN(S142)-LEN(SUBSTITUTE(S142,"/",""))))-1)</f>
        <v>film &amp; video</v>
      </c>
      <c r="U142" t="str">
        <f>RIGHT(S142,LEN(S142)-FIND("/",S142))</f>
        <v>documentary</v>
      </c>
    </row>
    <row r="143" spans="1:21" x14ac:dyDescent="0.35">
      <c r="A143">
        <v>141</v>
      </c>
      <c r="B143" s="4" t="s">
        <v>334</v>
      </c>
      <c r="C143" s="3" t="s">
        <v>335</v>
      </c>
      <c r="D143" s="11">
        <v>2400</v>
      </c>
      <c r="E143" s="11">
        <v>65323</v>
      </c>
      <c r="F143" s="9">
        <f>E143/D143*100</f>
        <v>2721.791666666667</v>
      </c>
      <c r="G143" s="6" t="s">
        <v>14</v>
      </c>
      <c r="H143">
        <v>1071</v>
      </c>
      <c r="I143" s="11">
        <f>E143/H143</f>
        <v>60.992530345471522</v>
      </c>
      <c r="J143" t="s">
        <v>21</v>
      </c>
      <c r="K143" t="s">
        <v>22</v>
      </c>
      <c r="L143" s="19">
        <f>(((N143/60)/60)/24)+DATE(1970,1,1)</f>
        <v>42167.208333333328</v>
      </c>
      <c r="M143" s="16">
        <f>(((N143/60)/60)/24)+DATE(1970,1,1)</f>
        <v>42167.208333333328</v>
      </c>
      <c r="N143">
        <v>1434085200</v>
      </c>
      <c r="O143" s="19">
        <f>(((P143/60)/60)/24)+DATE(1970,1,1)</f>
        <v>42173.208333333328</v>
      </c>
      <c r="P143">
        <v>1434603600</v>
      </c>
      <c r="Q143" t="b">
        <v>0</v>
      </c>
      <c r="R143" t="b">
        <v>0</v>
      </c>
      <c r="S143" t="s">
        <v>28</v>
      </c>
      <c r="T143" t="str">
        <f>LEFT(S143,FIND("~",SUBSTITUTE(S143,"/","~",LEN(S143)-LEN(SUBSTITUTE(S143,"/",""))))-1)</f>
        <v>technology</v>
      </c>
      <c r="U143" t="str">
        <f>RIGHT(S143,LEN(S143)-FIND("/",S143))</f>
        <v>web</v>
      </c>
    </row>
    <row r="144" spans="1:21" ht="31" x14ac:dyDescent="0.35">
      <c r="A144">
        <v>142</v>
      </c>
      <c r="B144" s="4" t="s">
        <v>336</v>
      </c>
      <c r="C144" s="3" t="s">
        <v>337</v>
      </c>
      <c r="D144" s="11">
        <v>2400</v>
      </c>
      <c r="E144" s="11">
        <v>11502</v>
      </c>
      <c r="F144" s="9">
        <f>E144/D144*100</f>
        <v>479.25000000000006</v>
      </c>
      <c r="G144" s="6" t="s">
        <v>14</v>
      </c>
      <c r="H144">
        <v>117</v>
      </c>
      <c r="I144" s="11">
        <f>E144/H144</f>
        <v>98.307692307692307</v>
      </c>
      <c r="J144" t="s">
        <v>21</v>
      </c>
      <c r="K144" t="s">
        <v>22</v>
      </c>
      <c r="L144" s="19">
        <f>(((N144/60)/60)/24)+DATE(1970,1,1)</f>
        <v>41005.208333333336</v>
      </c>
      <c r="M144" s="16">
        <f>(((N144/60)/60)/24)+DATE(1970,1,1)</f>
        <v>41005.208333333336</v>
      </c>
      <c r="N144">
        <v>1333688400</v>
      </c>
      <c r="O144" s="19">
        <f>(((P144/60)/60)/24)+DATE(1970,1,1)</f>
        <v>41046.208333333336</v>
      </c>
      <c r="P144">
        <v>1337230800</v>
      </c>
      <c r="Q144" t="b">
        <v>0</v>
      </c>
      <c r="R144" t="b">
        <v>0</v>
      </c>
      <c r="S144" t="s">
        <v>28</v>
      </c>
      <c r="T144" t="str">
        <f>LEFT(S144,FIND("~",SUBSTITUTE(S144,"/","~",LEN(S144)-LEN(SUBSTITUTE(S144,"/",""))))-1)</f>
        <v>technology</v>
      </c>
      <c r="U144" t="str">
        <f>RIGHT(S144,LEN(S144)-FIND("/",S144))</f>
        <v>web</v>
      </c>
    </row>
    <row r="145" spans="1:21" x14ac:dyDescent="0.35">
      <c r="A145">
        <v>143</v>
      </c>
      <c r="B145" s="4" t="s">
        <v>338</v>
      </c>
      <c r="C145" s="3" t="s">
        <v>339</v>
      </c>
      <c r="D145" s="11">
        <v>2400</v>
      </c>
      <c r="E145" s="11">
        <v>7322</v>
      </c>
      <c r="F145" s="9">
        <f>E145/D145*100</f>
        <v>305.08333333333331</v>
      </c>
      <c r="G145" s="6" t="s">
        <v>14</v>
      </c>
      <c r="H145">
        <v>70</v>
      </c>
      <c r="I145" s="11">
        <f>E145/H145</f>
        <v>104.6</v>
      </c>
      <c r="J145" t="s">
        <v>21</v>
      </c>
      <c r="K145" t="s">
        <v>22</v>
      </c>
      <c r="L145" s="19">
        <f>(((N145/60)/60)/24)+DATE(1970,1,1)</f>
        <v>40357.208333333336</v>
      </c>
      <c r="M145" s="16">
        <f>(((N145/60)/60)/24)+DATE(1970,1,1)</f>
        <v>40357.208333333336</v>
      </c>
      <c r="N145">
        <v>1277701200</v>
      </c>
      <c r="O145" s="19">
        <f>(((P145/60)/60)/24)+DATE(1970,1,1)</f>
        <v>40377.208333333336</v>
      </c>
      <c r="P145">
        <v>1279429200</v>
      </c>
      <c r="Q145" t="b">
        <v>0</v>
      </c>
      <c r="R145" t="b">
        <v>0</v>
      </c>
      <c r="S145" t="s">
        <v>60</v>
      </c>
      <c r="T145" t="str">
        <f>LEFT(S145,FIND("~",SUBSTITUTE(S145,"/","~",LEN(S145)-LEN(SUBSTITUTE(S145,"/",""))))-1)</f>
        <v>music</v>
      </c>
      <c r="U145" t="str">
        <f>RIGHT(S145,LEN(S145)-FIND("/",S145))</f>
        <v>indie rock</v>
      </c>
    </row>
    <row r="146" spans="1:21" x14ac:dyDescent="0.35">
      <c r="A146">
        <v>144</v>
      </c>
      <c r="B146" s="4" t="s">
        <v>340</v>
      </c>
      <c r="C146" s="3" t="s">
        <v>341</v>
      </c>
      <c r="D146" s="11">
        <v>2400</v>
      </c>
      <c r="E146" s="11">
        <v>11619</v>
      </c>
      <c r="F146" s="9">
        <f>E146/D146*100</f>
        <v>484.12499999999994</v>
      </c>
      <c r="G146" s="6" t="s">
        <v>14</v>
      </c>
      <c r="H146">
        <v>135</v>
      </c>
      <c r="I146" s="11">
        <f>E146/H146</f>
        <v>86.066666666666663</v>
      </c>
      <c r="J146" t="s">
        <v>21</v>
      </c>
      <c r="K146" t="s">
        <v>22</v>
      </c>
      <c r="L146" s="19">
        <f>(((N146/60)/60)/24)+DATE(1970,1,1)</f>
        <v>43633.208333333328</v>
      </c>
      <c r="M146" s="16">
        <f>(((N146/60)/60)/24)+DATE(1970,1,1)</f>
        <v>43633.208333333328</v>
      </c>
      <c r="N146">
        <v>1560747600</v>
      </c>
      <c r="O146" s="19">
        <f>(((P146/60)/60)/24)+DATE(1970,1,1)</f>
        <v>43641.208333333328</v>
      </c>
      <c r="P146">
        <v>1561438800</v>
      </c>
      <c r="Q146" t="b">
        <v>0</v>
      </c>
      <c r="R146" t="b">
        <v>0</v>
      </c>
      <c r="S146" t="s">
        <v>33</v>
      </c>
      <c r="T146" t="str">
        <f>LEFT(S146,FIND("~",SUBSTITUTE(S146,"/","~",LEN(S146)-LEN(SUBSTITUTE(S146,"/",""))))-1)</f>
        <v>theater</v>
      </c>
      <c r="U146" t="str">
        <f>RIGHT(S146,LEN(S146)-FIND("/",S146))</f>
        <v>plays</v>
      </c>
    </row>
    <row r="147" spans="1:21" x14ac:dyDescent="0.35">
      <c r="A147">
        <v>145</v>
      </c>
      <c r="B147" s="4" t="s">
        <v>342</v>
      </c>
      <c r="C147" s="3" t="s">
        <v>343</v>
      </c>
      <c r="D147" s="11">
        <v>2400</v>
      </c>
      <c r="E147" s="11">
        <v>59128</v>
      </c>
      <c r="F147" s="9">
        <f>E147/D147*100</f>
        <v>2463.6666666666665</v>
      </c>
      <c r="G147" s="6" t="s">
        <v>14</v>
      </c>
      <c r="H147">
        <v>768</v>
      </c>
      <c r="I147" s="11">
        <f>E147/H147</f>
        <v>76.989583333333329</v>
      </c>
      <c r="J147" t="s">
        <v>98</v>
      </c>
      <c r="K147" t="s">
        <v>99</v>
      </c>
      <c r="L147" s="19">
        <f>(((N147/60)/60)/24)+DATE(1970,1,1)</f>
        <v>41889.208333333336</v>
      </c>
      <c r="M147" s="16">
        <f>(((N147/60)/60)/24)+DATE(1970,1,1)</f>
        <v>41889.208333333336</v>
      </c>
      <c r="N147">
        <v>1410066000</v>
      </c>
      <c r="O147" s="19">
        <f>(((P147/60)/60)/24)+DATE(1970,1,1)</f>
        <v>41894.208333333336</v>
      </c>
      <c r="P147">
        <v>1410498000</v>
      </c>
      <c r="Q147" t="b">
        <v>0</v>
      </c>
      <c r="R147" t="b">
        <v>0</v>
      </c>
      <c r="S147" t="s">
        <v>65</v>
      </c>
      <c r="T147" t="str">
        <f>LEFT(S147,FIND("~",SUBSTITUTE(S147,"/","~",LEN(S147)-LEN(SUBSTITUTE(S147,"/",""))))-1)</f>
        <v>technology</v>
      </c>
      <c r="U147" t="str">
        <f>RIGHT(S147,LEN(S147)-FIND("/",S147))</f>
        <v>wearables</v>
      </c>
    </row>
    <row r="148" spans="1:21" ht="31" x14ac:dyDescent="0.35">
      <c r="A148">
        <v>146</v>
      </c>
      <c r="B148" s="4" t="s">
        <v>344</v>
      </c>
      <c r="C148" s="3" t="s">
        <v>345</v>
      </c>
      <c r="D148" s="11">
        <v>2400</v>
      </c>
      <c r="E148" s="11">
        <v>1518</v>
      </c>
      <c r="F148" s="9">
        <f>E148/D148*100</f>
        <v>63.249999999999993</v>
      </c>
      <c r="G148" s="6" t="s">
        <v>14</v>
      </c>
      <c r="H148">
        <v>51</v>
      </c>
      <c r="I148" s="11">
        <f>E148/H148</f>
        <v>29.764705882352942</v>
      </c>
      <c r="J148" t="s">
        <v>21</v>
      </c>
      <c r="K148" t="s">
        <v>22</v>
      </c>
      <c r="L148" s="19">
        <f>(((N148/60)/60)/24)+DATE(1970,1,1)</f>
        <v>40855.25</v>
      </c>
      <c r="M148" s="16">
        <f>(((N148/60)/60)/24)+DATE(1970,1,1)</f>
        <v>40855.25</v>
      </c>
      <c r="N148">
        <v>1320732000</v>
      </c>
      <c r="O148" s="19">
        <f>(((P148/60)/60)/24)+DATE(1970,1,1)</f>
        <v>40875.25</v>
      </c>
      <c r="P148">
        <v>1322460000</v>
      </c>
      <c r="Q148" t="b">
        <v>0</v>
      </c>
      <c r="R148" t="b">
        <v>0</v>
      </c>
      <c r="S148" t="s">
        <v>33</v>
      </c>
      <c r="T148" t="str">
        <f>LEFT(S148,FIND("~",SUBSTITUTE(S148,"/","~",LEN(S148)-LEN(SUBSTITUTE(S148,"/",""))))-1)</f>
        <v>theater</v>
      </c>
      <c r="U148" t="str">
        <f>RIGHT(S148,LEN(S148)-FIND("/",S148))</f>
        <v>plays</v>
      </c>
    </row>
    <row r="149" spans="1:21" ht="31" x14ac:dyDescent="0.35">
      <c r="A149">
        <v>147</v>
      </c>
      <c r="B149" s="4" t="s">
        <v>346</v>
      </c>
      <c r="C149" s="3" t="s">
        <v>347</v>
      </c>
      <c r="D149" s="11">
        <v>2400</v>
      </c>
      <c r="E149" s="11">
        <v>9337</v>
      </c>
      <c r="F149" s="9">
        <f>E149/D149*100</f>
        <v>389.04166666666669</v>
      </c>
      <c r="G149" s="6" t="s">
        <v>14</v>
      </c>
      <c r="H149">
        <v>199</v>
      </c>
      <c r="I149" s="11">
        <f>E149/H149</f>
        <v>46.91959798994975</v>
      </c>
      <c r="J149" t="s">
        <v>21</v>
      </c>
      <c r="K149" t="s">
        <v>22</v>
      </c>
      <c r="L149" s="19">
        <f>(((N149/60)/60)/24)+DATE(1970,1,1)</f>
        <v>42534.208333333328</v>
      </c>
      <c r="M149" s="16">
        <f>(((N149/60)/60)/24)+DATE(1970,1,1)</f>
        <v>42534.208333333328</v>
      </c>
      <c r="N149">
        <v>1465794000</v>
      </c>
      <c r="O149" s="19">
        <f>(((P149/60)/60)/24)+DATE(1970,1,1)</f>
        <v>42540.208333333328</v>
      </c>
      <c r="P149">
        <v>1466312400</v>
      </c>
      <c r="Q149" t="b">
        <v>0</v>
      </c>
      <c r="R149" t="b">
        <v>1</v>
      </c>
      <c r="S149" t="s">
        <v>33</v>
      </c>
      <c r="T149" t="str">
        <f>LEFT(S149,FIND("~",SUBSTITUTE(S149,"/","~",LEN(S149)-LEN(SUBSTITUTE(S149,"/",""))))-1)</f>
        <v>theater</v>
      </c>
      <c r="U149" t="str">
        <f>RIGHT(S149,LEN(S149)-FIND("/",S149))</f>
        <v>plays</v>
      </c>
    </row>
    <row r="150" spans="1:21" x14ac:dyDescent="0.35">
      <c r="A150">
        <v>148</v>
      </c>
      <c r="B150" s="4" t="s">
        <v>348</v>
      </c>
      <c r="C150" s="3" t="s">
        <v>349</v>
      </c>
      <c r="D150" s="11">
        <v>2400</v>
      </c>
      <c r="E150" s="11">
        <v>11255</v>
      </c>
      <c r="F150" s="9">
        <f>E150/D150*100</f>
        <v>468.95833333333331</v>
      </c>
      <c r="G150" s="6" t="s">
        <v>14</v>
      </c>
      <c r="H150">
        <v>107</v>
      </c>
      <c r="I150" s="11">
        <f>E150/H150</f>
        <v>105.18691588785046</v>
      </c>
      <c r="J150" t="s">
        <v>21</v>
      </c>
      <c r="K150" t="s">
        <v>22</v>
      </c>
      <c r="L150" s="19">
        <f>(((N150/60)/60)/24)+DATE(1970,1,1)</f>
        <v>42941.208333333328</v>
      </c>
      <c r="M150" s="16">
        <f>(((N150/60)/60)/24)+DATE(1970,1,1)</f>
        <v>42941.208333333328</v>
      </c>
      <c r="N150">
        <v>1500958800</v>
      </c>
      <c r="O150" s="19">
        <f>(((P150/60)/60)/24)+DATE(1970,1,1)</f>
        <v>42950.208333333328</v>
      </c>
      <c r="P150">
        <v>1501736400</v>
      </c>
      <c r="Q150" t="b">
        <v>0</v>
      </c>
      <c r="R150" t="b">
        <v>0</v>
      </c>
      <c r="S150" t="s">
        <v>65</v>
      </c>
      <c r="T150" t="str">
        <f>LEFT(S150,FIND("~",SUBSTITUTE(S150,"/","~",LEN(S150)-LEN(SUBSTITUTE(S150,"/",""))))-1)</f>
        <v>technology</v>
      </c>
      <c r="U150" t="str">
        <f>RIGHT(S150,LEN(S150)-FIND("/",S150))</f>
        <v>wearables</v>
      </c>
    </row>
    <row r="151" spans="1:21" x14ac:dyDescent="0.35">
      <c r="A151">
        <v>149</v>
      </c>
      <c r="B151" s="4" t="s">
        <v>350</v>
      </c>
      <c r="C151" s="3" t="s">
        <v>351</v>
      </c>
      <c r="D151" s="11">
        <v>2400</v>
      </c>
      <c r="E151" s="11">
        <v>13632</v>
      </c>
      <c r="F151" s="9">
        <f>E151/D151*100</f>
        <v>568</v>
      </c>
      <c r="G151" s="6" t="s">
        <v>14</v>
      </c>
      <c r="H151">
        <v>195</v>
      </c>
      <c r="I151" s="11">
        <f>E151/H151</f>
        <v>69.907692307692301</v>
      </c>
      <c r="J151" t="s">
        <v>21</v>
      </c>
      <c r="K151" t="s">
        <v>22</v>
      </c>
      <c r="L151" s="19">
        <f>(((N151/60)/60)/24)+DATE(1970,1,1)</f>
        <v>41275.25</v>
      </c>
      <c r="M151" s="16">
        <f>(((N151/60)/60)/24)+DATE(1970,1,1)</f>
        <v>41275.25</v>
      </c>
      <c r="N151">
        <v>1357020000</v>
      </c>
      <c r="O151" s="19">
        <f>(((P151/60)/60)/24)+DATE(1970,1,1)</f>
        <v>41327.25</v>
      </c>
      <c r="P151">
        <v>1361512800</v>
      </c>
      <c r="Q151" t="b">
        <v>0</v>
      </c>
      <c r="R151" t="b">
        <v>0</v>
      </c>
      <c r="S151" t="s">
        <v>60</v>
      </c>
      <c r="T151" t="str">
        <f>LEFT(S151,FIND("~",SUBSTITUTE(S151,"/","~",LEN(S151)-LEN(SUBSTITUTE(S151,"/",""))))-1)</f>
        <v>music</v>
      </c>
      <c r="U151" t="str">
        <f>RIGHT(S151,LEN(S151)-FIND("/",S151))</f>
        <v>indie rock</v>
      </c>
    </row>
    <row r="152" spans="1:21" x14ac:dyDescent="0.35">
      <c r="A152">
        <v>150</v>
      </c>
      <c r="B152" s="4" t="s">
        <v>352</v>
      </c>
      <c r="C152" s="3" t="s">
        <v>353</v>
      </c>
      <c r="D152" s="11">
        <v>2500</v>
      </c>
      <c r="E152" s="11">
        <v>1</v>
      </c>
      <c r="F152" s="9">
        <f>E152/D152*100</f>
        <v>0.04</v>
      </c>
      <c r="G152" s="6" t="s">
        <v>14</v>
      </c>
      <c r="H152">
        <v>1</v>
      </c>
      <c r="I152" s="11">
        <f>E152/H152</f>
        <v>1</v>
      </c>
      <c r="J152" t="s">
        <v>21</v>
      </c>
      <c r="K152" t="s">
        <v>22</v>
      </c>
      <c r="L152" s="19">
        <f>(((N152/60)/60)/24)+DATE(1970,1,1)</f>
        <v>43450.25</v>
      </c>
      <c r="M152" s="16">
        <f>(((N152/60)/60)/24)+DATE(1970,1,1)</f>
        <v>43450.25</v>
      </c>
      <c r="N152">
        <v>1544940000</v>
      </c>
      <c r="O152" s="19">
        <f>(((P152/60)/60)/24)+DATE(1970,1,1)</f>
        <v>43451.25</v>
      </c>
      <c r="P152">
        <v>1545026400</v>
      </c>
      <c r="Q152" t="b">
        <v>0</v>
      </c>
      <c r="R152" t="b">
        <v>0</v>
      </c>
      <c r="S152" t="s">
        <v>23</v>
      </c>
      <c r="T152" t="str">
        <f>LEFT(S152,FIND("~",SUBSTITUTE(S152,"/","~",LEN(S152)-LEN(SUBSTITUTE(S152,"/",""))))-1)</f>
        <v>music</v>
      </c>
      <c r="U152" t="str">
        <f>RIGHT(S152,LEN(S152)-FIND("/",S152))</f>
        <v>rock</v>
      </c>
    </row>
    <row r="153" spans="1:21" x14ac:dyDescent="0.35">
      <c r="A153">
        <v>151</v>
      </c>
      <c r="B153" s="4" t="s">
        <v>354</v>
      </c>
      <c r="C153" s="3" t="s">
        <v>355</v>
      </c>
      <c r="D153" s="11">
        <v>2500</v>
      </c>
      <c r="E153" s="11">
        <v>88037</v>
      </c>
      <c r="F153" s="9">
        <f>E153/D153*100</f>
        <v>3521.4799999999996</v>
      </c>
      <c r="G153" s="6" t="s">
        <v>14</v>
      </c>
      <c r="H153">
        <v>1467</v>
      </c>
      <c r="I153" s="11">
        <f>E153/H153</f>
        <v>60.011588275391958</v>
      </c>
      <c r="J153" t="s">
        <v>21</v>
      </c>
      <c r="K153" t="s">
        <v>22</v>
      </c>
      <c r="L153" s="19">
        <f>(((N153/60)/60)/24)+DATE(1970,1,1)</f>
        <v>41799.208333333336</v>
      </c>
      <c r="M153" s="16">
        <f>(((N153/60)/60)/24)+DATE(1970,1,1)</f>
        <v>41799.208333333336</v>
      </c>
      <c r="N153">
        <v>1402290000</v>
      </c>
      <c r="O153" s="19">
        <f>(((P153/60)/60)/24)+DATE(1970,1,1)</f>
        <v>41850.208333333336</v>
      </c>
      <c r="P153">
        <v>1406696400</v>
      </c>
      <c r="Q153" t="b">
        <v>0</v>
      </c>
      <c r="R153" t="b">
        <v>0</v>
      </c>
      <c r="S153" t="s">
        <v>50</v>
      </c>
      <c r="T153" t="str">
        <f>LEFT(S153,FIND("~",SUBSTITUTE(S153,"/","~",LEN(S153)-LEN(SUBSTITUTE(S153,"/",""))))-1)</f>
        <v>music</v>
      </c>
      <c r="U153" t="str">
        <f>RIGHT(S153,LEN(S153)-FIND("/",S153))</f>
        <v>electric music</v>
      </c>
    </row>
    <row r="154" spans="1:21" x14ac:dyDescent="0.35">
      <c r="A154">
        <v>152</v>
      </c>
      <c r="B154" s="4" t="s">
        <v>356</v>
      </c>
      <c r="C154" s="3" t="s">
        <v>357</v>
      </c>
      <c r="D154" s="11">
        <v>2500</v>
      </c>
      <c r="E154" s="11">
        <v>175573</v>
      </c>
      <c r="F154" s="9">
        <f>E154/D154*100</f>
        <v>7022.920000000001</v>
      </c>
      <c r="G154" s="6" t="s">
        <v>14</v>
      </c>
      <c r="H154">
        <v>3376</v>
      </c>
      <c r="I154" s="11">
        <f>E154/H154</f>
        <v>52.006220379146917</v>
      </c>
      <c r="J154" t="s">
        <v>21</v>
      </c>
      <c r="K154" t="s">
        <v>22</v>
      </c>
      <c r="L154" s="19">
        <f>(((N154/60)/60)/24)+DATE(1970,1,1)</f>
        <v>42783.25</v>
      </c>
      <c r="M154" s="16">
        <f>(((N154/60)/60)/24)+DATE(1970,1,1)</f>
        <v>42783.25</v>
      </c>
      <c r="N154">
        <v>1487311200</v>
      </c>
      <c r="O154" s="19">
        <f>(((P154/60)/60)/24)+DATE(1970,1,1)</f>
        <v>42790.25</v>
      </c>
      <c r="P154">
        <v>1487916000</v>
      </c>
      <c r="Q154" t="b">
        <v>0</v>
      </c>
      <c r="R154" t="b">
        <v>0</v>
      </c>
      <c r="S154" t="s">
        <v>60</v>
      </c>
      <c r="T154" t="str">
        <f>LEFT(S154,FIND("~",SUBSTITUTE(S154,"/","~",LEN(S154)-LEN(SUBSTITUTE(S154,"/",""))))-1)</f>
        <v>music</v>
      </c>
      <c r="U154" t="str">
        <f>RIGHT(S154,LEN(S154)-FIND("/",S154))</f>
        <v>indie rock</v>
      </c>
    </row>
    <row r="155" spans="1:21" x14ac:dyDescent="0.35">
      <c r="A155">
        <v>153</v>
      </c>
      <c r="B155" s="4" t="s">
        <v>358</v>
      </c>
      <c r="C155" s="3" t="s">
        <v>359</v>
      </c>
      <c r="D155" s="11">
        <v>2600</v>
      </c>
      <c r="E155" s="11">
        <v>176112</v>
      </c>
      <c r="F155" s="9">
        <f>E155/D155*100</f>
        <v>6773.5384615384619</v>
      </c>
      <c r="G155" s="6" t="s">
        <v>14</v>
      </c>
      <c r="H155">
        <v>5681</v>
      </c>
      <c r="I155" s="11">
        <f>E155/H155</f>
        <v>31.000176025347649</v>
      </c>
      <c r="J155" t="s">
        <v>21</v>
      </c>
      <c r="K155" t="s">
        <v>22</v>
      </c>
      <c r="L155" s="19">
        <f>(((N155/60)/60)/24)+DATE(1970,1,1)</f>
        <v>41201.208333333336</v>
      </c>
      <c r="M155" s="16">
        <f>(((N155/60)/60)/24)+DATE(1970,1,1)</f>
        <v>41201.208333333336</v>
      </c>
      <c r="N155">
        <v>1350622800</v>
      </c>
      <c r="O155" s="19">
        <f>(((P155/60)/60)/24)+DATE(1970,1,1)</f>
        <v>41207.208333333336</v>
      </c>
      <c r="P155">
        <v>1351141200</v>
      </c>
      <c r="Q155" t="b">
        <v>0</v>
      </c>
      <c r="R155" t="b">
        <v>0</v>
      </c>
      <c r="S155" t="s">
        <v>33</v>
      </c>
      <c r="T155" t="str">
        <f>LEFT(S155,FIND("~",SUBSTITUTE(S155,"/","~",LEN(S155)-LEN(SUBSTITUTE(S155,"/",""))))-1)</f>
        <v>theater</v>
      </c>
      <c r="U155" t="str">
        <f>RIGHT(S155,LEN(S155)-FIND("/",S155))</f>
        <v>plays</v>
      </c>
    </row>
    <row r="156" spans="1:21" x14ac:dyDescent="0.35">
      <c r="A156">
        <v>154</v>
      </c>
      <c r="B156" s="4" t="s">
        <v>360</v>
      </c>
      <c r="C156" s="3" t="s">
        <v>361</v>
      </c>
      <c r="D156" s="11">
        <v>2600</v>
      </c>
      <c r="E156" s="11">
        <v>100650</v>
      </c>
      <c r="F156" s="9">
        <f>E156/D156*100</f>
        <v>3871.1538461538462</v>
      </c>
      <c r="G156" s="6" t="s">
        <v>14</v>
      </c>
      <c r="H156">
        <v>1059</v>
      </c>
      <c r="I156" s="11">
        <f>E156/H156</f>
        <v>95.042492917847028</v>
      </c>
      <c r="J156" t="s">
        <v>21</v>
      </c>
      <c r="K156" t="s">
        <v>22</v>
      </c>
      <c r="L156" s="19">
        <f>(((N156/60)/60)/24)+DATE(1970,1,1)</f>
        <v>42502.208333333328</v>
      </c>
      <c r="M156" s="16">
        <f>(((N156/60)/60)/24)+DATE(1970,1,1)</f>
        <v>42502.208333333328</v>
      </c>
      <c r="N156">
        <v>1463029200</v>
      </c>
      <c r="O156" s="19">
        <f>(((P156/60)/60)/24)+DATE(1970,1,1)</f>
        <v>42525.208333333328</v>
      </c>
      <c r="P156">
        <v>1465016400</v>
      </c>
      <c r="Q156" t="b">
        <v>0</v>
      </c>
      <c r="R156" t="b">
        <v>1</v>
      </c>
      <c r="S156" t="s">
        <v>60</v>
      </c>
      <c r="T156" t="str">
        <f>LEFT(S156,FIND("~",SUBSTITUTE(S156,"/","~",LEN(S156)-LEN(SUBSTITUTE(S156,"/",""))))-1)</f>
        <v>music</v>
      </c>
      <c r="U156" t="str">
        <f>RIGHT(S156,LEN(S156)-FIND("/",S156))</f>
        <v>indie rock</v>
      </c>
    </row>
    <row r="157" spans="1:21" x14ac:dyDescent="0.35">
      <c r="A157">
        <v>155</v>
      </c>
      <c r="B157" s="4" t="s">
        <v>362</v>
      </c>
      <c r="C157" s="3" t="s">
        <v>363</v>
      </c>
      <c r="D157" s="11">
        <v>2600</v>
      </c>
      <c r="E157" s="11">
        <v>90706</v>
      </c>
      <c r="F157" s="9">
        <f>E157/D157*100</f>
        <v>3488.6923076923076</v>
      </c>
      <c r="G157" s="6" t="s">
        <v>14</v>
      </c>
      <c r="H157">
        <v>1194</v>
      </c>
      <c r="I157" s="11">
        <f>E157/H157</f>
        <v>75.968174204355108</v>
      </c>
      <c r="J157" t="s">
        <v>21</v>
      </c>
      <c r="K157" t="s">
        <v>22</v>
      </c>
      <c r="L157" s="19">
        <f>(((N157/60)/60)/24)+DATE(1970,1,1)</f>
        <v>40262.208333333336</v>
      </c>
      <c r="M157" s="16">
        <f>(((N157/60)/60)/24)+DATE(1970,1,1)</f>
        <v>40262.208333333336</v>
      </c>
      <c r="N157">
        <v>1269493200</v>
      </c>
      <c r="O157" s="19">
        <f>(((P157/60)/60)/24)+DATE(1970,1,1)</f>
        <v>40277.208333333336</v>
      </c>
      <c r="P157">
        <v>1270789200</v>
      </c>
      <c r="Q157" t="b">
        <v>0</v>
      </c>
      <c r="R157" t="b">
        <v>0</v>
      </c>
      <c r="S157" t="s">
        <v>33</v>
      </c>
      <c r="T157" t="str">
        <f>LEFT(S157,FIND("~",SUBSTITUTE(S157,"/","~",LEN(S157)-LEN(SUBSTITUTE(S157,"/",""))))-1)</f>
        <v>theater</v>
      </c>
      <c r="U157" t="str">
        <f>RIGHT(S157,LEN(S157)-FIND("/",S157))</f>
        <v>plays</v>
      </c>
    </row>
    <row r="158" spans="1:21" x14ac:dyDescent="0.35">
      <c r="A158">
        <v>156</v>
      </c>
      <c r="B158" s="4" t="s">
        <v>364</v>
      </c>
      <c r="C158" s="3" t="s">
        <v>365</v>
      </c>
      <c r="D158" s="11">
        <v>2600</v>
      </c>
      <c r="E158" s="11">
        <v>26914</v>
      </c>
      <c r="F158" s="9">
        <f>E158/D158*100</f>
        <v>1035.1538461538462</v>
      </c>
      <c r="G158" s="6" t="s">
        <v>14</v>
      </c>
      <c r="H158">
        <v>379</v>
      </c>
      <c r="I158" s="11">
        <f>E158/H158</f>
        <v>71.013192612137203</v>
      </c>
      <c r="J158" t="s">
        <v>26</v>
      </c>
      <c r="K158" t="s">
        <v>27</v>
      </c>
      <c r="L158" s="19">
        <f>(((N158/60)/60)/24)+DATE(1970,1,1)</f>
        <v>43743.208333333328</v>
      </c>
      <c r="M158" s="16">
        <f>(((N158/60)/60)/24)+DATE(1970,1,1)</f>
        <v>43743.208333333328</v>
      </c>
      <c r="N158">
        <v>1570251600</v>
      </c>
      <c r="O158" s="19">
        <f>(((P158/60)/60)/24)+DATE(1970,1,1)</f>
        <v>43767.208333333328</v>
      </c>
      <c r="P158">
        <v>1572325200</v>
      </c>
      <c r="Q158" t="b">
        <v>0</v>
      </c>
      <c r="R158" t="b">
        <v>0</v>
      </c>
      <c r="S158" t="s">
        <v>23</v>
      </c>
      <c r="T158" t="str">
        <f>LEFT(S158,FIND("~",SUBSTITUTE(S158,"/","~",LEN(S158)-LEN(SUBSTITUTE(S158,"/",""))))-1)</f>
        <v>music</v>
      </c>
      <c r="U158" t="str">
        <f>RIGHT(S158,LEN(S158)-FIND("/",S158))</f>
        <v>rock</v>
      </c>
    </row>
    <row r="159" spans="1:21" x14ac:dyDescent="0.35">
      <c r="A159">
        <v>157</v>
      </c>
      <c r="B159" s="4" t="s">
        <v>366</v>
      </c>
      <c r="C159" s="3" t="s">
        <v>367</v>
      </c>
      <c r="D159" s="11">
        <v>2600</v>
      </c>
      <c r="E159" s="11">
        <v>2212</v>
      </c>
      <c r="F159" s="9">
        <f>E159/D159*100</f>
        <v>85.076923076923066</v>
      </c>
      <c r="G159" s="6" t="s">
        <v>14</v>
      </c>
      <c r="H159">
        <v>30</v>
      </c>
      <c r="I159" s="11">
        <f>E159/H159</f>
        <v>73.733333333333334</v>
      </c>
      <c r="J159" t="s">
        <v>26</v>
      </c>
      <c r="K159" t="s">
        <v>27</v>
      </c>
      <c r="L159" s="19">
        <f>(((N159/60)/60)/24)+DATE(1970,1,1)</f>
        <v>41638.25</v>
      </c>
      <c r="M159" s="16">
        <f>(((N159/60)/60)/24)+DATE(1970,1,1)</f>
        <v>41638.25</v>
      </c>
      <c r="N159">
        <v>1388383200</v>
      </c>
      <c r="O159" s="19">
        <f>(((P159/60)/60)/24)+DATE(1970,1,1)</f>
        <v>41650.25</v>
      </c>
      <c r="P159">
        <v>1389420000</v>
      </c>
      <c r="Q159" t="b">
        <v>0</v>
      </c>
      <c r="R159" t="b">
        <v>0</v>
      </c>
      <c r="S159" t="s">
        <v>122</v>
      </c>
      <c r="T159" t="str">
        <f>LEFT(S159,FIND("~",SUBSTITUTE(S159,"/","~",LEN(S159)-LEN(SUBSTITUTE(S159,"/",""))))-1)</f>
        <v>photography</v>
      </c>
      <c r="U159" t="str">
        <f>RIGHT(S159,LEN(S159)-FIND("/",S159))</f>
        <v>photography books</v>
      </c>
    </row>
    <row r="160" spans="1:21" x14ac:dyDescent="0.35">
      <c r="A160">
        <v>158</v>
      </c>
      <c r="B160" s="4" t="s">
        <v>368</v>
      </c>
      <c r="C160" s="3" t="s">
        <v>369</v>
      </c>
      <c r="D160" s="11">
        <v>2700</v>
      </c>
      <c r="E160" s="11">
        <v>4640</v>
      </c>
      <c r="F160" s="9">
        <f>E160/D160*100</f>
        <v>171.85185185185185</v>
      </c>
      <c r="G160" s="6" t="s">
        <v>14</v>
      </c>
      <c r="H160">
        <v>41</v>
      </c>
      <c r="I160" s="11">
        <f>E160/H160</f>
        <v>113.17073170731707</v>
      </c>
      <c r="J160" t="s">
        <v>21</v>
      </c>
      <c r="K160" t="s">
        <v>22</v>
      </c>
      <c r="L160" s="19">
        <f>(((N160/60)/60)/24)+DATE(1970,1,1)</f>
        <v>42346.25</v>
      </c>
      <c r="M160" s="16">
        <f>(((N160/60)/60)/24)+DATE(1970,1,1)</f>
        <v>42346.25</v>
      </c>
      <c r="N160">
        <v>1449554400</v>
      </c>
      <c r="O160" s="19">
        <f>(((P160/60)/60)/24)+DATE(1970,1,1)</f>
        <v>42347.25</v>
      </c>
      <c r="P160">
        <v>1449640800</v>
      </c>
      <c r="Q160" t="b">
        <v>0</v>
      </c>
      <c r="R160" t="b">
        <v>0</v>
      </c>
      <c r="S160" t="s">
        <v>23</v>
      </c>
      <c r="T160" t="str">
        <f>LEFT(S160,FIND("~",SUBSTITUTE(S160,"/","~",LEN(S160)-LEN(SUBSTITUTE(S160,"/",""))))-1)</f>
        <v>music</v>
      </c>
      <c r="U160" t="str">
        <f>RIGHT(S160,LEN(S160)-FIND("/",S160))</f>
        <v>rock</v>
      </c>
    </row>
    <row r="161" spans="1:21" x14ac:dyDescent="0.35">
      <c r="A161">
        <v>159</v>
      </c>
      <c r="B161" s="4" t="s">
        <v>370</v>
      </c>
      <c r="C161" s="3" t="s">
        <v>371</v>
      </c>
      <c r="D161" s="11">
        <v>2700</v>
      </c>
      <c r="E161" s="11">
        <v>191222</v>
      </c>
      <c r="F161" s="9">
        <f>E161/D161*100</f>
        <v>7082.2962962962965</v>
      </c>
      <c r="G161" s="6" t="s">
        <v>14</v>
      </c>
      <c r="H161">
        <v>1821</v>
      </c>
      <c r="I161" s="11">
        <f>E161/H161</f>
        <v>105.00933552992861</v>
      </c>
      <c r="J161" t="s">
        <v>21</v>
      </c>
      <c r="K161" t="s">
        <v>22</v>
      </c>
      <c r="L161" s="19">
        <f>(((N161/60)/60)/24)+DATE(1970,1,1)</f>
        <v>43551.208333333328</v>
      </c>
      <c r="M161" s="16">
        <f>(((N161/60)/60)/24)+DATE(1970,1,1)</f>
        <v>43551.208333333328</v>
      </c>
      <c r="N161">
        <v>1553662800</v>
      </c>
      <c r="O161" s="19">
        <f>(((P161/60)/60)/24)+DATE(1970,1,1)</f>
        <v>43569.208333333328</v>
      </c>
      <c r="P161">
        <v>1555218000</v>
      </c>
      <c r="Q161" t="b">
        <v>0</v>
      </c>
      <c r="R161" t="b">
        <v>1</v>
      </c>
      <c r="S161" t="s">
        <v>33</v>
      </c>
      <c r="T161" t="str">
        <f>LEFT(S161,FIND("~",SUBSTITUTE(S161,"/","~",LEN(S161)-LEN(SUBSTITUTE(S161,"/",""))))-1)</f>
        <v>theater</v>
      </c>
      <c r="U161" t="str">
        <f>RIGHT(S161,LEN(S161)-FIND("/",S161))</f>
        <v>plays</v>
      </c>
    </row>
    <row r="162" spans="1:21" x14ac:dyDescent="0.35">
      <c r="A162">
        <v>160</v>
      </c>
      <c r="B162" s="4" t="s">
        <v>372</v>
      </c>
      <c r="C162" s="3" t="s">
        <v>373</v>
      </c>
      <c r="D162" s="11">
        <v>2700</v>
      </c>
      <c r="E162" s="11">
        <v>12985</v>
      </c>
      <c r="F162" s="9">
        <f>E162/D162*100</f>
        <v>480.92592592592592</v>
      </c>
      <c r="G162" s="6" t="s">
        <v>14</v>
      </c>
      <c r="H162">
        <v>164</v>
      </c>
      <c r="I162" s="11">
        <f>E162/H162</f>
        <v>79.176829268292678</v>
      </c>
      <c r="J162" t="s">
        <v>21</v>
      </c>
      <c r="K162" t="s">
        <v>22</v>
      </c>
      <c r="L162" s="19">
        <f>(((N162/60)/60)/24)+DATE(1970,1,1)</f>
        <v>43582.208333333328</v>
      </c>
      <c r="M162" s="16">
        <f>(((N162/60)/60)/24)+DATE(1970,1,1)</f>
        <v>43582.208333333328</v>
      </c>
      <c r="N162">
        <v>1556341200</v>
      </c>
      <c r="O162" s="19">
        <f>(((P162/60)/60)/24)+DATE(1970,1,1)</f>
        <v>43598.208333333328</v>
      </c>
      <c r="P162">
        <v>1557723600</v>
      </c>
      <c r="Q162" t="b">
        <v>0</v>
      </c>
      <c r="R162" t="b">
        <v>0</v>
      </c>
      <c r="S162" t="s">
        <v>65</v>
      </c>
      <c r="T162" t="str">
        <f>LEFT(S162,FIND("~",SUBSTITUTE(S162,"/","~",LEN(S162)-LEN(SUBSTITUTE(S162,"/",""))))-1)</f>
        <v>technology</v>
      </c>
      <c r="U162" t="str">
        <f>RIGHT(S162,LEN(S162)-FIND("/",S162))</f>
        <v>wearables</v>
      </c>
    </row>
    <row r="163" spans="1:21" ht="31" x14ac:dyDescent="0.35">
      <c r="A163">
        <v>161</v>
      </c>
      <c r="B163" s="4" t="s">
        <v>374</v>
      </c>
      <c r="C163" s="3" t="s">
        <v>375</v>
      </c>
      <c r="D163" s="11">
        <v>2700</v>
      </c>
      <c r="E163" s="11">
        <v>4300</v>
      </c>
      <c r="F163" s="9">
        <f>E163/D163*100</f>
        <v>159.25925925925927</v>
      </c>
      <c r="G163" s="6" t="s">
        <v>14</v>
      </c>
      <c r="H163">
        <v>75</v>
      </c>
      <c r="I163" s="11">
        <f>E163/H163</f>
        <v>57.333333333333336</v>
      </c>
      <c r="J163" t="s">
        <v>21</v>
      </c>
      <c r="K163" t="s">
        <v>22</v>
      </c>
      <c r="L163" s="19">
        <f>(((N163/60)/60)/24)+DATE(1970,1,1)</f>
        <v>42270.208333333328</v>
      </c>
      <c r="M163" s="16">
        <f>(((N163/60)/60)/24)+DATE(1970,1,1)</f>
        <v>42270.208333333328</v>
      </c>
      <c r="N163">
        <v>1442984400</v>
      </c>
      <c r="O163" s="19">
        <f>(((P163/60)/60)/24)+DATE(1970,1,1)</f>
        <v>42276.208333333328</v>
      </c>
      <c r="P163">
        <v>1443502800</v>
      </c>
      <c r="Q163" t="b">
        <v>0</v>
      </c>
      <c r="R163" t="b">
        <v>1</v>
      </c>
      <c r="S163" t="s">
        <v>28</v>
      </c>
      <c r="T163" t="str">
        <f>LEFT(S163,FIND("~",SUBSTITUTE(S163,"/","~",LEN(S163)-LEN(SUBSTITUTE(S163,"/",""))))-1)</f>
        <v>technology</v>
      </c>
      <c r="U163" t="str">
        <f>RIGHT(S163,LEN(S163)-FIND("/",S163))</f>
        <v>web</v>
      </c>
    </row>
    <row r="164" spans="1:21" ht="31" x14ac:dyDescent="0.35">
      <c r="A164">
        <v>162</v>
      </c>
      <c r="B164" s="4" t="s">
        <v>376</v>
      </c>
      <c r="C164" s="3" t="s">
        <v>377</v>
      </c>
      <c r="D164" s="11">
        <v>2700</v>
      </c>
      <c r="E164" s="11">
        <v>9134</v>
      </c>
      <c r="F164" s="9">
        <f>E164/D164*100</f>
        <v>338.2962962962963</v>
      </c>
      <c r="G164" s="6" t="s">
        <v>14</v>
      </c>
      <c r="H164">
        <v>157</v>
      </c>
      <c r="I164" s="11">
        <f>E164/H164</f>
        <v>58.178343949044589</v>
      </c>
      <c r="J164" t="s">
        <v>98</v>
      </c>
      <c r="K164" t="s">
        <v>99</v>
      </c>
      <c r="L164" s="19">
        <f>(((N164/60)/60)/24)+DATE(1970,1,1)</f>
        <v>43442.25</v>
      </c>
      <c r="M164" s="16">
        <f>(((N164/60)/60)/24)+DATE(1970,1,1)</f>
        <v>43442.25</v>
      </c>
      <c r="N164">
        <v>1544248800</v>
      </c>
      <c r="O164" s="19">
        <f>(((P164/60)/60)/24)+DATE(1970,1,1)</f>
        <v>43472.25</v>
      </c>
      <c r="P164">
        <v>1546840800</v>
      </c>
      <c r="Q164" t="b">
        <v>0</v>
      </c>
      <c r="R164" t="b">
        <v>0</v>
      </c>
      <c r="S164" t="s">
        <v>23</v>
      </c>
      <c r="T164" t="str">
        <f>LEFT(S164,FIND("~",SUBSTITUTE(S164,"/","~",LEN(S164)-LEN(SUBSTITUTE(S164,"/",""))))-1)</f>
        <v>music</v>
      </c>
      <c r="U164" t="str">
        <f>RIGHT(S164,LEN(S164)-FIND("/",S164))</f>
        <v>rock</v>
      </c>
    </row>
    <row r="165" spans="1:21" x14ac:dyDescent="0.35">
      <c r="A165">
        <v>163</v>
      </c>
      <c r="B165" s="4" t="s">
        <v>378</v>
      </c>
      <c r="C165" s="3" t="s">
        <v>379</v>
      </c>
      <c r="D165" s="11">
        <v>2700</v>
      </c>
      <c r="E165" s="11">
        <v>8864</v>
      </c>
      <c r="F165" s="9">
        <f>E165/D165*100</f>
        <v>328.2962962962963</v>
      </c>
      <c r="G165" s="6" t="s">
        <v>14</v>
      </c>
      <c r="H165">
        <v>246</v>
      </c>
      <c r="I165" s="11">
        <f>E165/H165</f>
        <v>36.032520325203251</v>
      </c>
      <c r="J165" t="s">
        <v>21</v>
      </c>
      <c r="K165" t="s">
        <v>22</v>
      </c>
      <c r="L165" s="19">
        <f>(((N165/60)/60)/24)+DATE(1970,1,1)</f>
        <v>43028.208333333328</v>
      </c>
      <c r="M165" s="16">
        <f>(((N165/60)/60)/24)+DATE(1970,1,1)</f>
        <v>43028.208333333328</v>
      </c>
      <c r="N165">
        <v>1508475600</v>
      </c>
      <c r="O165" s="19">
        <f>(((P165/60)/60)/24)+DATE(1970,1,1)</f>
        <v>43077.25</v>
      </c>
      <c r="P165">
        <v>1512712800</v>
      </c>
      <c r="Q165" t="b">
        <v>0</v>
      </c>
      <c r="R165" t="b">
        <v>1</v>
      </c>
      <c r="S165" t="s">
        <v>122</v>
      </c>
      <c r="T165" t="str">
        <f>LEFT(S165,FIND("~",SUBSTITUTE(S165,"/","~",LEN(S165)-LEN(SUBSTITUTE(S165,"/",""))))-1)</f>
        <v>photography</v>
      </c>
      <c r="U165" t="str">
        <f>RIGHT(S165,LEN(S165)-FIND("/",S165))</f>
        <v>photography books</v>
      </c>
    </row>
    <row r="166" spans="1:21" x14ac:dyDescent="0.35">
      <c r="A166">
        <v>164</v>
      </c>
      <c r="B166" s="4" t="s">
        <v>380</v>
      </c>
      <c r="C166" s="3" t="s">
        <v>381</v>
      </c>
      <c r="D166" s="11">
        <v>2800</v>
      </c>
      <c r="E166" s="11">
        <v>150755</v>
      </c>
      <c r="F166" s="9">
        <f>E166/D166*100</f>
        <v>5384.1071428571431</v>
      </c>
      <c r="G166" s="6" t="s">
        <v>14</v>
      </c>
      <c r="H166">
        <v>1396</v>
      </c>
      <c r="I166" s="11">
        <f>E166/H166</f>
        <v>107.99068767908309</v>
      </c>
      <c r="J166" t="s">
        <v>21</v>
      </c>
      <c r="K166" t="s">
        <v>22</v>
      </c>
      <c r="L166" s="19">
        <f>(((N166/60)/60)/24)+DATE(1970,1,1)</f>
        <v>43016.208333333328</v>
      </c>
      <c r="M166" s="16">
        <f>(((N166/60)/60)/24)+DATE(1970,1,1)</f>
        <v>43016.208333333328</v>
      </c>
      <c r="N166">
        <v>1507438800</v>
      </c>
      <c r="O166" s="19">
        <f>(((P166/60)/60)/24)+DATE(1970,1,1)</f>
        <v>43017.208333333328</v>
      </c>
      <c r="P166">
        <v>1507525200</v>
      </c>
      <c r="Q166" t="b">
        <v>0</v>
      </c>
      <c r="R166" t="b">
        <v>0</v>
      </c>
      <c r="S166" t="s">
        <v>33</v>
      </c>
      <c r="T166" t="str">
        <f>LEFT(S166,FIND("~",SUBSTITUTE(S166,"/","~",LEN(S166)-LEN(SUBSTITUTE(S166,"/",""))))-1)</f>
        <v>theater</v>
      </c>
      <c r="U166" t="str">
        <f>RIGHT(S166,LEN(S166)-FIND("/",S166))</f>
        <v>plays</v>
      </c>
    </row>
    <row r="167" spans="1:21" x14ac:dyDescent="0.35">
      <c r="A167">
        <v>165</v>
      </c>
      <c r="B167" s="4" t="s">
        <v>382</v>
      </c>
      <c r="C167" s="3" t="s">
        <v>383</v>
      </c>
      <c r="D167" s="11">
        <v>2800</v>
      </c>
      <c r="E167" s="11">
        <v>110279</v>
      </c>
      <c r="F167" s="9">
        <f>E167/D167*100</f>
        <v>3938.5357142857147</v>
      </c>
      <c r="G167" s="6" t="s">
        <v>14</v>
      </c>
      <c r="H167">
        <v>2506</v>
      </c>
      <c r="I167" s="11">
        <f>E167/H167</f>
        <v>44.005985634477256</v>
      </c>
      <c r="J167" t="s">
        <v>21</v>
      </c>
      <c r="K167" t="s">
        <v>22</v>
      </c>
      <c r="L167" s="19">
        <f>(((N167/60)/60)/24)+DATE(1970,1,1)</f>
        <v>42948.208333333328</v>
      </c>
      <c r="M167" s="16">
        <f>(((N167/60)/60)/24)+DATE(1970,1,1)</f>
        <v>42948.208333333328</v>
      </c>
      <c r="N167">
        <v>1501563600</v>
      </c>
      <c r="O167" s="19">
        <f>(((P167/60)/60)/24)+DATE(1970,1,1)</f>
        <v>42980.208333333328</v>
      </c>
      <c r="P167">
        <v>1504328400</v>
      </c>
      <c r="Q167" t="b">
        <v>0</v>
      </c>
      <c r="R167" t="b">
        <v>0</v>
      </c>
      <c r="S167" t="s">
        <v>28</v>
      </c>
      <c r="T167" t="str">
        <f>LEFT(S167,FIND("~",SUBSTITUTE(S167,"/","~",LEN(S167)-LEN(SUBSTITUTE(S167,"/",""))))-1)</f>
        <v>technology</v>
      </c>
      <c r="U167" t="str">
        <f>RIGHT(S167,LEN(S167)-FIND("/",S167))</f>
        <v>web</v>
      </c>
    </row>
    <row r="168" spans="1:21" x14ac:dyDescent="0.35">
      <c r="A168">
        <v>166</v>
      </c>
      <c r="B168" s="4" t="s">
        <v>384</v>
      </c>
      <c r="C168" s="3" t="s">
        <v>385</v>
      </c>
      <c r="D168" s="11">
        <v>2800</v>
      </c>
      <c r="E168" s="11">
        <v>13439</v>
      </c>
      <c r="F168" s="9">
        <f>E168/D168*100</f>
        <v>479.96428571428578</v>
      </c>
      <c r="G168" s="6" t="s">
        <v>14</v>
      </c>
      <c r="H168">
        <v>244</v>
      </c>
      <c r="I168" s="11">
        <f>E168/H168</f>
        <v>55.077868852459019</v>
      </c>
      <c r="J168" t="s">
        <v>21</v>
      </c>
      <c r="K168" t="s">
        <v>22</v>
      </c>
      <c r="L168" s="19">
        <f>(((N168/60)/60)/24)+DATE(1970,1,1)</f>
        <v>40534.25</v>
      </c>
      <c r="M168" s="16">
        <f>(((N168/60)/60)/24)+DATE(1970,1,1)</f>
        <v>40534.25</v>
      </c>
      <c r="N168">
        <v>1292997600</v>
      </c>
      <c r="O168" s="19">
        <f>(((P168/60)/60)/24)+DATE(1970,1,1)</f>
        <v>40538.25</v>
      </c>
      <c r="P168">
        <v>1293343200</v>
      </c>
      <c r="Q168" t="b">
        <v>0</v>
      </c>
      <c r="R168" t="b">
        <v>0</v>
      </c>
      <c r="S168" t="s">
        <v>122</v>
      </c>
      <c r="T168" t="str">
        <f>LEFT(S168,FIND("~",SUBSTITUTE(S168,"/","~",LEN(S168)-LEN(SUBSTITUTE(S168,"/",""))))-1)</f>
        <v>photography</v>
      </c>
      <c r="U168" t="str">
        <f>RIGHT(S168,LEN(S168)-FIND("/",S168))</f>
        <v>photography books</v>
      </c>
    </row>
    <row r="169" spans="1:21" x14ac:dyDescent="0.35">
      <c r="A169">
        <v>167</v>
      </c>
      <c r="B169" s="4" t="s">
        <v>386</v>
      </c>
      <c r="C169" s="3" t="s">
        <v>387</v>
      </c>
      <c r="D169" s="11">
        <v>2800</v>
      </c>
      <c r="E169" s="11">
        <v>10804</v>
      </c>
      <c r="F169" s="9">
        <f>E169/D169*100</f>
        <v>385.85714285714283</v>
      </c>
      <c r="G169" s="6" t="s">
        <v>14</v>
      </c>
      <c r="H169">
        <v>146</v>
      </c>
      <c r="I169" s="11">
        <f>E169/H169</f>
        <v>74</v>
      </c>
      <c r="J169" t="s">
        <v>26</v>
      </c>
      <c r="K169" t="s">
        <v>27</v>
      </c>
      <c r="L169" s="19">
        <f>(((N169/60)/60)/24)+DATE(1970,1,1)</f>
        <v>41435.208333333336</v>
      </c>
      <c r="M169" s="16">
        <f>(((N169/60)/60)/24)+DATE(1970,1,1)</f>
        <v>41435.208333333336</v>
      </c>
      <c r="N169">
        <v>1370840400</v>
      </c>
      <c r="O169" s="19">
        <f>(((P169/60)/60)/24)+DATE(1970,1,1)</f>
        <v>41445.208333333336</v>
      </c>
      <c r="P169">
        <v>1371704400</v>
      </c>
      <c r="Q169" t="b">
        <v>0</v>
      </c>
      <c r="R169" t="b">
        <v>0</v>
      </c>
      <c r="S169" t="s">
        <v>33</v>
      </c>
      <c r="T169" t="str">
        <f>LEFT(S169,FIND("~",SUBSTITUTE(S169,"/","~",LEN(S169)-LEN(SUBSTITUTE(S169,"/",""))))-1)</f>
        <v>theater</v>
      </c>
      <c r="U169" t="str">
        <f>RIGHT(S169,LEN(S169)-FIND("/",S169))</f>
        <v>plays</v>
      </c>
    </row>
    <row r="170" spans="1:21" x14ac:dyDescent="0.35">
      <c r="A170">
        <v>168</v>
      </c>
      <c r="B170" s="4" t="s">
        <v>388</v>
      </c>
      <c r="C170" s="3" t="s">
        <v>389</v>
      </c>
      <c r="D170" s="11">
        <v>2800</v>
      </c>
      <c r="E170" s="11">
        <v>40107</v>
      </c>
      <c r="F170" s="9">
        <f>E170/D170*100</f>
        <v>1432.3928571428571</v>
      </c>
      <c r="G170" s="6" t="s">
        <v>14</v>
      </c>
      <c r="H170">
        <v>955</v>
      </c>
      <c r="I170" s="11">
        <f>E170/H170</f>
        <v>41.996858638743454</v>
      </c>
      <c r="J170" t="s">
        <v>36</v>
      </c>
      <c r="K170" t="s">
        <v>37</v>
      </c>
      <c r="L170" s="19">
        <f>(((N170/60)/60)/24)+DATE(1970,1,1)</f>
        <v>43518.25</v>
      </c>
      <c r="M170" s="16">
        <f>(((N170/60)/60)/24)+DATE(1970,1,1)</f>
        <v>43518.25</v>
      </c>
      <c r="N170">
        <v>1550815200</v>
      </c>
      <c r="O170" s="19">
        <f>(((P170/60)/60)/24)+DATE(1970,1,1)</f>
        <v>43541.208333333328</v>
      </c>
      <c r="P170">
        <v>1552798800</v>
      </c>
      <c r="Q170" t="b">
        <v>0</v>
      </c>
      <c r="R170" t="b">
        <v>1</v>
      </c>
      <c r="S170" t="s">
        <v>60</v>
      </c>
      <c r="T170" t="str">
        <f>LEFT(S170,FIND("~",SUBSTITUTE(S170,"/","~",LEN(S170)-LEN(SUBSTITUTE(S170,"/",""))))-1)</f>
        <v>music</v>
      </c>
      <c r="U170" t="str">
        <f>RIGHT(S170,LEN(S170)-FIND("/",S170))</f>
        <v>indie rock</v>
      </c>
    </row>
    <row r="171" spans="1:21" x14ac:dyDescent="0.35">
      <c r="A171">
        <v>169</v>
      </c>
      <c r="B171" s="4" t="s">
        <v>390</v>
      </c>
      <c r="C171" s="3" t="s">
        <v>391</v>
      </c>
      <c r="D171" s="11">
        <v>2900</v>
      </c>
      <c r="E171" s="11">
        <v>98811</v>
      </c>
      <c r="F171" s="9">
        <f>E171/D171*100</f>
        <v>3407.2758620689656</v>
      </c>
      <c r="G171" s="6" t="s">
        <v>14</v>
      </c>
      <c r="H171">
        <v>1267</v>
      </c>
      <c r="I171" s="11">
        <f>E171/H171</f>
        <v>77.988161010260455</v>
      </c>
      <c r="J171" t="s">
        <v>21</v>
      </c>
      <c r="K171" t="s">
        <v>22</v>
      </c>
      <c r="L171" s="19">
        <f>(((N171/60)/60)/24)+DATE(1970,1,1)</f>
        <v>41077.208333333336</v>
      </c>
      <c r="M171" s="16">
        <f>(((N171/60)/60)/24)+DATE(1970,1,1)</f>
        <v>41077.208333333336</v>
      </c>
      <c r="N171">
        <v>1339909200</v>
      </c>
      <c r="O171" s="19">
        <f>(((P171/60)/60)/24)+DATE(1970,1,1)</f>
        <v>41105.208333333336</v>
      </c>
      <c r="P171">
        <v>1342328400</v>
      </c>
      <c r="Q171" t="b">
        <v>0</v>
      </c>
      <c r="R171" t="b">
        <v>1</v>
      </c>
      <c r="S171" t="s">
        <v>100</v>
      </c>
      <c r="T171" t="str">
        <f>LEFT(S171,FIND("~",SUBSTITUTE(S171,"/","~",LEN(S171)-LEN(SUBSTITUTE(S171,"/",""))))-1)</f>
        <v>film &amp; video</v>
      </c>
      <c r="U171" t="str">
        <f>RIGHT(S171,LEN(S171)-FIND("/",S171))</f>
        <v>shorts</v>
      </c>
    </row>
    <row r="172" spans="1:21" x14ac:dyDescent="0.35">
      <c r="A172">
        <v>170</v>
      </c>
      <c r="B172" s="4" t="s">
        <v>392</v>
      </c>
      <c r="C172" s="3" t="s">
        <v>393</v>
      </c>
      <c r="D172" s="11">
        <v>2900</v>
      </c>
      <c r="E172" s="11">
        <v>5528</v>
      </c>
      <c r="F172" s="9">
        <f>E172/D172*100</f>
        <v>190.62068965517241</v>
      </c>
      <c r="G172" s="6" t="s">
        <v>14</v>
      </c>
      <c r="H172">
        <v>67</v>
      </c>
      <c r="I172" s="11">
        <f>E172/H172</f>
        <v>82.507462686567166</v>
      </c>
      <c r="J172" t="s">
        <v>21</v>
      </c>
      <c r="K172" t="s">
        <v>22</v>
      </c>
      <c r="L172" s="19">
        <f>(((N172/60)/60)/24)+DATE(1970,1,1)</f>
        <v>42950.208333333328</v>
      </c>
      <c r="M172" s="16">
        <f>(((N172/60)/60)/24)+DATE(1970,1,1)</f>
        <v>42950.208333333328</v>
      </c>
      <c r="N172">
        <v>1501736400</v>
      </c>
      <c r="O172" s="19">
        <f>(((P172/60)/60)/24)+DATE(1970,1,1)</f>
        <v>42957.208333333328</v>
      </c>
      <c r="P172">
        <v>1502341200</v>
      </c>
      <c r="Q172" t="b">
        <v>0</v>
      </c>
      <c r="R172" t="b">
        <v>0</v>
      </c>
      <c r="S172" t="s">
        <v>60</v>
      </c>
      <c r="T172" t="str">
        <f>LEFT(S172,FIND("~",SUBSTITUTE(S172,"/","~",LEN(S172)-LEN(SUBSTITUTE(S172,"/",""))))-1)</f>
        <v>music</v>
      </c>
      <c r="U172" t="str">
        <f>RIGHT(S172,LEN(S172)-FIND("/",S172))</f>
        <v>indie rock</v>
      </c>
    </row>
    <row r="173" spans="1:21" ht="31" x14ac:dyDescent="0.35">
      <c r="A173">
        <v>171</v>
      </c>
      <c r="B173" s="4" t="s">
        <v>394</v>
      </c>
      <c r="C173" s="3" t="s">
        <v>395</v>
      </c>
      <c r="D173" s="11">
        <v>2900</v>
      </c>
      <c r="E173" s="11">
        <v>521</v>
      </c>
      <c r="F173" s="9">
        <f>E173/D173*100</f>
        <v>17.96551724137931</v>
      </c>
      <c r="G173" s="6" t="s">
        <v>14</v>
      </c>
      <c r="H173">
        <v>5</v>
      </c>
      <c r="I173" s="11">
        <f>E173/H173</f>
        <v>104.2</v>
      </c>
      <c r="J173" t="s">
        <v>21</v>
      </c>
      <c r="K173" t="s">
        <v>22</v>
      </c>
      <c r="L173" s="19">
        <f>(((N173/60)/60)/24)+DATE(1970,1,1)</f>
        <v>41718.208333333336</v>
      </c>
      <c r="M173" s="16">
        <f>(((N173/60)/60)/24)+DATE(1970,1,1)</f>
        <v>41718.208333333336</v>
      </c>
      <c r="N173">
        <v>1395291600</v>
      </c>
      <c r="O173" s="19">
        <f>(((P173/60)/60)/24)+DATE(1970,1,1)</f>
        <v>41740.208333333336</v>
      </c>
      <c r="P173">
        <v>1397192400</v>
      </c>
      <c r="Q173" t="b">
        <v>0</v>
      </c>
      <c r="R173" t="b">
        <v>0</v>
      </c>
      <c r="S173" t="s">
        <v>206</v>
      </c>
      <c r="T173" t="str">
        <f>LEFT(S173,FIND("~",SUBSTITUTE(S173,"/","~",LEN(S173)-LEN(SUBSTITUTE(S173,"/",""))))-1)</f>
        <v>publishing</v>
      </c>
      <c r="U173" t="str">
        <f>RIGHT(S173,LEN(S173)-FIND("/",S173))</f>
        <v>translations</v>
      </c>
    </row>
    <row r="174" spans="1:21" x14ac:dyDescent="0.35">
      <c r="A174">
        <v>172</v>
      </c>
      <c r="B174" s="4" t="s">
        <v>396</v>
      </c>
      <c r="C174" s="3" t="s">
        <v>397</v>
      </c>
      <c r="D174" s="11">
        <v>2900</v>
      </c>
      <c r="E174" s="11">
        <v>663</v>
      </c>
      <c r="F174" s="9">
        <f>E174/D174*100</f>
        <v>22.862068965517242</v>
      </c>
      <c r="G174" s="6" t="s">
        <v>14</v>
      </c>
      <c r="H174">
        <v>26</v>
      </c>
      <c r="I174" s="11">
        <f>E174/H174</f>
        <v>25.5</v>
      </c>
      <c r="J174" t="s">
        <v>21</v>
      </c>
      <c r="K174" t="s">
        <v>22</v>
      </c>
      <c r="L174" s="19">
        <f>(((N174/60)/60)/24)+DATE(1970,1,1)</f>
        <v>41839.208333333336</v>
      </c>
      <c r="M174" s="16">
        <f>(((N174/60)/60)/24)+DATE(1970,1,1)</f>
        <v>41839.208333333336</v>
      </c>
      <c r="N174">
        <v>1405746000</v>
      </c>
      <c r="O174" s="19">
        <f>(((P174/60)/60)/24)+DATE(1970,1,1)</f>
        <v>41854.208333333336</v>
      </c>
      <c r="P174">
        <v>1407042000</v>
      </c>
      <c r="Q174" t="b">
        <v>0</v>
      </c>
      <c r="R174" t="b">
        <v>1</v>
      </c>
      <c r="S174" t="s">
        <v>42</v>
      </c>
      <c r="T174" t="str">
        <f>LEFT(S174,FIND("~",SUBSTITUTE(S174,"/","~",LEN(S174)-LEN(SUBSTITUTE(S174,"/",""))))-1)</f>
        <v>film &amp; video</v>
      </c>
      <c r="U174" t="str">
        <f>RIGHT(S174,LEN(S174)-FIND("/",S174))</f>
        <v>documentary</v>
      </c>
    </row>
    <row r="175" spans="1:21" x14ac:dyDescent="0.35">
      <c r="A175">
        <v>173</v>
      </c>
      <c r="B175" s="4" t="s">
        <v>398</v>
      </c>
      <c r="C175" s="3" t="s">
        <v>399</v>
      </c>
      <c r="D175" s="11">
        <v>2900</v>
      </c>
      <c r="E175" s="11">
        <v>157635</v>
      </c>
      <c r="F175" s="9">
        <f>E175/D175*100</f>
        <v>5435.6896551724139</v>
      </c>
      <c r="G175" s="6" t="s">
        <v>14</v>
      </c>
      <c r="H175">
        <v>1561</v>
      </c>
      <c r="I175" s="11">
        <f>E175/H175</f>
        <v>100.98334401024984</v>
      </c>
      <c r="J175" t="s">
        <v>21</v>
      </c>
      <c r="K175" t="s">
        <v>22</v>
      </c>
      <c r="L175" s="19">
        <f>(((N175/60)/60)/24)+DATE(1970,1,1)</f>
        <v>41412.208333333336</v>
      </c>
      <c r="M175" s="16">
        <f>(((N175/60)/60)/24)+DATE(1970,1,1)</f>
        <v>41412.208333333336</v>
      </c>
      <c r="N175">
        <v>1368853200</v>
      </c>
      <c r="O175" s="19">
        <f>(((P175/60)/60)/24)+DATE(1970,1,1)</f>
        <v>41418.208333333336</v>
      </c>
      <c r="P175">
        <v>1369371600</v>
      </c>
      <c r="Q175" t="b">
        <v>0</v>
      </c>
      <c r="R175" t="b">
        <v>0</v>
      </c>
      <c r="S175" t="s">
        <v>33</v>
      </c>
      <c r="T175" t="str">
        <f>LEFT(S175,FIND("~",SUBSTITUTE(S175,"/","~",LEN(S175)-LEN(SUBSTITUTE(S175,"/",""))))-1)</f>
        <v>theater</v>
      </c>
      <c r="U175" t="str">
        <f>RIGHT(S175,LEN(S175)-FIND("/",S175))</f>
        <v>plays</v>
      </c>
    </row>
    <row r="176" spans="1:21" x14ac:dyDescent="0.35">
      <c r="A176">
        <v>174</v>
      </c>
      <c r="B176" s="4" t="s">
        <v>400</v>
      </c>
      <c r="C176" s="3" t="s">
        <v>401</v>
      </c>
      <c r="D176" s="11">
        <v>2900</v>
      </c>
      <c r="E176" s="11">
        <v>5368</v>
      </c>
      <c r="F176" s="9">
        <f>E176/D176*100</f>
        <v>185.10344827586206</v>
      </c>
      <c r="G176" s="6" t="s">
        <v>14</v>
      </c>
      <c r="H176">
        <v>48</v>
      </c>
      <c r="I176" s="11">
        <f>E176/H176</f>
        <v>111.83333333333333</v>
      </c>
      <c r="J176" t="s">
        <v>21</v>
      </c>
      <c r="K176" t="s">
        <v>22</v>
      </c>
      <c r="L176" s="19">
        <f>(((N176/60)/60)/24)+DATE(1970,1,1)</f>
        <v>42282.208333333328</v>
      </c>
      <c r="M176" s="16">
        <f>(((N176/60)/60)/24)+DATE(1970,1,1)</f>
        <v>42282.208333333328</v>
      </c>
      <c r="N176">
        <v>1444021200</v>
      </c>
      <c r="O176" s="19">
        <f>(((P176/60)/60)/24)+DATE(1970,1,1)</f>
        <v>42283.208333333328</v>
      </c>
      <c r="P176">
        <v>1444107600</v>
      </c>
      <c r="Q176" t="b">
        <v>0</v>
      </c>
      <c r="R176" t="b">
        <v>1</v>
      </c>
      <c r="S176" t="s">
        <v>65</v>
      </c>
      <c r="T176" t="str">
        <f>LEFT(S176,FIND("~",SUBSTITUTE(S176,"/","~",LEN(S176)-LEN(SUBSTITUTE(S176,"/",""))))-1)</f>
        <v>technology</v>
      </c>
      <c r="U176" t="str">
        <f>RIGHT(S176,LEN(S176)-FIND("/",S176))</f>
        <v>wearables</v>
      </c>
    </row>
    <row r="177" spans="1:21" x14ac:dyDescent="0.35">
      <c r="A177">
        <v>175</v>
      </c>
      <c r="B177" s="4" t="s">
        <v>402</v>
      </c>
      <c r="C177" s="3" t="s">
        <v>403</v>
      </c>
      <c r="D177" s="11">
        <v>3000</v>
      </c>
      <c r="E177" s="11">
        <v>47459</v>
      </c>
      <c r="F177" s="9">
        <f>E177/D177*100</f>
        <v>1581.9666666666667</v>
      </c>
      <c r="G177" s="6" t="s">
        <v>14</v>
      </c>
      <c r="H177">
        <v>1130</v>
      </c>
      <c r="I177" s="11">
        <f>E177/H177</f>
        <v>41.999115044247787</v>
      </c>
      <c r="J177" t="s">
        <v>21</v>
      </c>
      <c r="K177" t="s">
        <v>22</v>
      </c>
      <c r="L177" s="19">
        <f>(((N177/60)/60)/24)+DATE(1970,1,1)</f>
        <v>42613.208333333328</v>
      </c>
      <c r="M177" s="16">
        <f>(((N177/60)/60)/24)+DATE(1970,1,1)</f>
        <v>42613.208333333328</v>
      </c>
      <c r="N177">
        <v>1472619600</v>
      </c>
      <c r="O177" s="19">
        <f>(((P177/60)/60)/24)+DATE(1970,1,1)</f>
        <v>42632.208333333328</v>
      </c>
      <c r="P177">
        <v>1474261200</v>
      </c>
      <c r="Q177" t="b">
        <v>0</v>
      </c>
      <c r="R177" t="b">
        <v>0</v>
      </c>
      <c r="S177" t="s">
        <v>33</v>
      </c>
      <c r="T177" t="str">
        <f>LEFT(S177,FIND("~",SUBSTITUTE(S177,"/","~",LEN(S177)-LEN(SUBSTITUTE(S177,"/",""))))-1)</f>
        <v>theater</v>
      </c>
      <c r="U177" t="str">
        <f>RIGHT(S177,LEN(S177)-FIND("/",S177))</f>
        <v>plays</v>
      </c>
    </row>
    <row r="178" spans="1:21" ht="31" x14ac:dyDescent="0.35">
      <c r="A178">
        <v>176</v>
      </c>
      <c r="B178" s="4" t="s">
        <v>404</v>
      </c>
      <c r="C178" s="3" t="s">
        <v>405</v>
      </c>
      <c r="D178" s="11">
        <v>3000</v>
      </c>
      <c r="E178" s="11">
        <v>86060</v>
      </c>
      <c r="F178" s="9">
        <f>E178/D178*100</f>
        <v>2868.666666666667</v>
      </c>
      <c r="G178" s="6" t="s">
        <v>14</v>
      </c>
      <c r="H178">
        <v>782</v>
      </c>
      <c r="I178" s="11">
        <f>E178/H178</f>
        <v>110.05115089514067</v>
      </c>
      <c r="J178" t="s">
        <v>21</v>
      </c>
      <c r="K178" t="s">
        <v>22</v>
      </c>
      <c r="L178" s="19">
        <f>(((N178/60)/60)/24)+DATE(1970,1,1)</f>
        <v>42616.208333333328</v>
      </c>
      <c r="M178" s="16">
        <f>(((N178/60)/60)/24)+DATE(1970,1,1)</f>
        <v>42616.208333333328</v>
      </c>
      <c r="N178">
        <v>1472878800</v>
      </c>
      <c r="O178" s="19">
        <f>(((P178/60)/60)/24)+DATE(1970,1,1)</f>
        <v>42625.208333333328</v>
      </c>
      <c r="P178">
        <v>1473656400</v>
      </c>
      <c r="Q178" t="b">
        <v>0</v>
      </c>
      <c r="R178" t="b">
        <v>0</v>
      </c>
      <c r="S178" t="s">
        <v>33</v>
      </c>
      <c r="T178" t="str">
        <f>LEFT(S178,FIND("~",SUBSTITUTE(S178,"/","~",LEN(S178)-LEN(SUBSTITUTE(S178,"/",""))))-1)</f>
        <v>theater</v>
      </c>
      <c r="U178" t="str">
        <f>RIGHT(S178,LEN(S178)-FIND("/",S178))</f>
        <v>plays</v>
      </c>
    </row>
    <row r="179" spans="1:21" x14ac:dyDescent="0.35">
      <c r="A179">
        <v>177</v>
      </c>
      <c r="B179" s="4" t="s">
        <v>406</v>
      </c>
      <c r="C179" s="3" t="s">
        <v>407</v>
      </c>
      <c r="D179" s="11">
        <v>3000</v>
      </c>
      <c r="E179" s="11">
        <v>161593</v>
      </c>
      <c r="F179" s="9">
        <f>E179/D179*100</f>
        <v>5386.4333333333334</v>
      </c>
      <c r="G179" s="6" t="s">
        <v>14</v>
      </c>
      <c r="H179">
        <v>2739</v>
      </c>
      <c r="I179" s="11">
        <f>E179/H179</f>
        <v>58.997079225994888</v>
      </c>
      <c r="J179" t="s">
        <v>21</v>
      </c>
      <c r="K179" t="s">
        <v>22</v>
      </c>
      <c r="L179" s="19">
        <f>(((N179/60)/60)/24)+DATE(1970,1,1)</f>
        <v>40497.25</v>
      </c>
      <c r="M179" s="16">
        <f>(((N179/60)/60)/24)+DATE(1970,1,1)</f>
        <v>40497.25</v>
      </c>
      <c r="N179">
        <v>1289800800</v>
      </c>
      <c r="O179" s="19">
        <f>(((P179/60)/60)/24)+DATE(1970,1,1)</f>
        <v>40522.25</v>
      </c>
      <c r="P179">
        <v>1291960800</v>
      </c>
      <c r="Q179" t="b">
        <v>0</v>
      </c>
      <c r="R179" t="b">
        <v>0</v>
      </c>
      <c r="S179" t="s">
        <v>33</v>
      </c>
      <c r="T179" t="str">
        <f>LEFT(S179,FIND("~",SUBSTITUTE(S179,"/","~",LEN(S179)-LEN(SUBSTITUTE(S179,"/",""))))-1)</f>
        <v>theater</v>
      </c>
      <c r="U179" t="str">
        <f>RIGHT(S179,LEN(S179)-FIND("/",S179))</f>
        <v>plays</v>
      </c>
    </row>
    <row r="180" spans="1:21" x14ac:dyDescent="0.35">
      <c r="A180">
        <v>178</v>
      </c>
      <c r="B180" s="4" t="s">
        <v>408</v>
      </c>
      <c r="C180" s="3" t="s">
        <v>409</v>
      </c>
      <c r="D180" s="11">
        <v>3000</v>
      </c>
      <c r="E180" s="11">
        <v>6927</v>
      </c>
      <c r="F180" s="9">
        <f>E180/D180*100</f>
        <v>230.9</v>
      </c>
      <c r="G180" s="6" t="s">
        <v>14</v>
      </c>
      <c r="H180">
        <v>210</v>
      </c>
      <c r="I180" s="11">
        <f>E180/H180</f>
        <v>32.985714285714288</v>
      </c>
      <c r="J180" t="s">
        <v>21</v>
      </c>
      <c r="K180" t="s">
        <v>22</v>
      </c>
      <c r="L180" s="19">
        <f>(((N180/60)/60)/24)+DATE(1970,1,1)</f>
        <v>42999.208333333328</v>
      </c>
      <c r="M180" s="16">
        <f>(((N180/60)/60)/24)+DATE(1970,1,1)</f>
        <v>42999.208333333328</v>
      </c>
      <c r="N180">
        <v>1505970000</v>
      </c>
      <c r="O180" s="19">
        <f>(((P180/60)/60)/24)+DATE(1970,1,1)</f>
        <v>43008.208333333328</v>
      </c>
      <c r="P180">
        <v>1506747600</v>
      </c>
      <c r="Q180" t="b">
        <v>0</v>
      </c>
      <c r="R180" t="b">
        <v>0</v>
      </c>
      <c r="S180" t="s">
        <v>17</v>
      </c>
      <c r="T180" t="str">
        <f>LEFT(S180,FIND("~",SUBSTITUTE(S180,"/","~",LEN(S180)-LEN(SUBSTITUTE(S180,"/",""))))-1)</f>
        <v>food</v>
      </c>
      <c r="U180" t="str">
        <f>RIGHT(S180,LEN(S180)-FIND("/",S180))</f>
        <v>food trucks</v>
      </c>
    </row>
    <row r="181" spans="1:21" ht="31" x14ac:dyDescent="0.35">
      <c r="A181">
        <v>179</v>
      </c>
      <c r="B181" s="4" t="s">
        <v>410</v>
      </c>
      <c r="C181" s="3" t="s">
        <v>411</v>
      </c>
      <c r="D181" s="11">
        <v>3100</v>
      </c>
      <c r="E181" s="11">
        <v>159185</v>
      </c>
      <c r="F181" s="9">
        <f>E181/D181*100</f>
        <v>5135</v>
      </c>
      <c r="G181" s="6" t="s">
        <v>14</v>
      </c>
      <c r="H181">
        <v>3537</v>
      </c>
      <c r="I181" s="11">
        <f>E181/H181</f>
        <v>45.005654509471306</v>
      </c>
      <c r="J181" t="s">
        <v>15</v>
      </c>
      <c r="K181" t="s">
        <v>16</v>
      </c>
      <c r="L181" s="19">
        <f>(((N181/60)/60)/24)+DATE(1970,1,1)</f>
        <v>41350.208333333336</v>
      </c>
      <c r="M181" s="16">
        <f>(((N181/60)/60)/24)+DATE(1970,1,1)</f>
        <v>41350.208333333336</v>
      </c>
      <c r="N181">
        <v>1363496400</v>
      </c>
      <c r="O181" s="19">
        <f>(((P181/60)/60)/24)+DATE(1970,1,1)</f>
        <v>41351.208333333336</v>
      </c>
      <c r="P181">
        <v>1363582800</v>
      </c>
      <c r="Q181" t="b">
        <v>0</v>
      </c>
      <c r="R181" t="b">
        <v>1</v>
      </c>
      <c r="S181" t="s">
        <v>33</v>
      </c>
      <c r="T181" t="str">
        <f>LEFT(S181,FIND("~",SUBSTITUTE(S181,"/","~",LEN(S181)-LEN(SUBSTITUTE(S181,"/",""))))-1)</f>
        <v>theater</v>
      </c>
      <c r="U181" t="str">
        <f>RIGHT(S181,LEN(S181)-FIND("/",S181))</f>
        <v>plays</v>
      </c>
    </row>
    <row r="182" spans="1:21" x14ac:dyDescent="0.35">
      <c r="A182">
        <v>180</v>
      </c>
      <c r="B182" s="4" t="s">
        <v>412</v>
      </c>
      <c r="C182" s="3" t="s">
        <v>413</v>
      </c>
      <c r="D182" s="11">
        <v>3100</v>
      </c>
      <c r="E182" s="11">
        <v>172736</v>
      </c>
      <c r="F182" s="9">
        <f>E182/D182*100</f>
        <v>5572.1290322580644</v>
      </c>
      <c r="G182" s="6" t="s">
        <v>14</v>
      </c>
      <c r="H182">
        <v>2107</v>
      </c>
      <c r="I182" s="11">
        <f>E182/H182</f>
        <v>81.98196487897485</v>
      </c>
      <c r="J182" t="s">
        <v>26</v>
      </c>
      <c r="K182" t="s">
        <v>27</v>
      </c>
      <c r="L182" s="19">
        <f>(((N182/60)/60)/24)+DATE(1970,1,1)</f>
        <v>40259.208333333336</v>
      </c>
      <c r="M182" s="16">
        <f>(((N182/60)/60)/24)+DATE(1970,1,1)</f>
        <v>40259.208333333336</v>
      </c>
      <c r="N182">
        <v>1269234000</v>
      </c>
      <c r="O182" s="19">
        <f>(((P182/60)/60)/24)+DATE(1970,1,1)</f>
        <v>40264.208333333336</v>
      </c>
      <c r="P182">
        <v>1269666000</v>
      </c>
      <c r="Q182" t="b">
        <v>0</v>
      </c>
      <c r="R182" t="b">
        <v>0</v>
      </c>
      <c r="S182" t="s">
        <v>65</v>
      </c>
      <c r="T182" t="str">
        <f>LEFT(S182,FIND("~",SUBSTITUTE(S182,"/","~",LEN(S182)-LEN(SUBSTITUTE(S182,"/",""))))-1)</f>
        <v>technology</v>
      </c>
      <c r="U182" t="str">
        <f>RIGHT(S182,LEN(S182)-FIND("/",S182))</f>
        <v>wearables</v>
      </c>
    </row>
    <row r="183" spans="1:21" x14ac:dyDescent="0.35">
      <c r="A183">
        <v>181</v>
      </c>
      <c r="B183" s="4" t="s">
        <v>414</v>
      </c>
      <c r="C183" s="3" t="s">
        <v>415</v>
      </c>
      <c r="D183" s="11">
        <v>3100</v>
      </c>
      <c r="E183" s="11">
        <v>5315</v>
      </c>
      <c r="F183" s="9">
        <f>E183/D183*100</f>
        <v>171.45161290322582</v>
      </c>
      <c r="G183" s="6" t="s">
        <v>14</v>
      </c>
      <c r="H183">
        <v>136</v>
      </c>
      <c r="I183" s="11">
        <f>E183/H183</f>
        <v>39.080882352941174</v>
      </c>
      <c r="J183" t="s">
        <v>21</v>
      </c>
      <c r="K183" t="s">
        <v>22</v>
      </c>
      <c r="L183" s="19">
        <f>(((N183/60)/60)/24)+DATE(1970,1,1)</f>
        <v>43012.208333333328</v>
      </c>
      <c r="M183" s="16">
        <f>(((N183/60)/60)/24)+DATE(1970,1,1)</f>
        <v>43012.208333333328</v>
      </c>
      <c r="N183">
        <v>1507093200</v>
      </c>
      <c r="O183" s="19">
        <f>(((P183/60)/60)/24)+DATE(1970,1,1)</f>
        <v>43030.208333333328</v>
      </c>
      <c r="P183">
        <v>1508648400</v>
      </c>
      <c r="Q183" t="b">
        <v>0</v>
      </c>
      <c r="R183" t="b">
        <v>0</v>
      </c>
      <c r="S183" t="s">
        <v>28</v>
      </c>
      <c r="T183" t="str">
        <f>LEFT(S183,FIND("~",SUBSTITUTE(S183,"/","~",LEN(S183)-LEN(SUBSTITUTE(S183,"/",""))))-1)</f>
        <v>technology</v>
      </c>
      <c r="U183" t="str">
        <f>RIGHT(S183,LEN(S183)-FIND("/",S183))</f>
        <v>web</v>
      </c>
    </row>
    <row r="184" spans="1:21" ht="31" x14ac:dyDescent="0.35">
      <c r="A184">
        <v>182</v>
      </c>
      <c r="B184" s="4" t="s">
        <v>416</v>
      </c>
      <c r="C184" s="3" t="s">
        <v>417</v>
      </c>
      <c r="D184" s="11">
        <v>3100</v>
      </c>
      <c r="E184" s="11">
        <v>195750</v>
      </c>
      <c r="F184" s="9">
        <f>E184/D184*100</f>
        <v>6314.5161290322585</v>
      </c>
      <c r="G184" s="6" t="s">
        <v>14</v>
      </c>
      <c r="H184">
        <v>3318</v>
      </c>
      <c r="I184" s="11">
        <f>E184/H184</f>
        <v>58.996383363471971</v>
      </c>
      <c r="J184" t="s">
        <v>36</v>
      </c>
      <c r="K184" t="s">
        <v>37</v>
      </c>
      <c r="L184" s="19">
        <f>(((N184/60)/60)/24)+DATE(1970,1,1)</f>
        <v>43631.208333333328</v>
      </c>
      <c r="M184" s="16">
        <f>(((N184/60)/60)/24)+DATE(1970,1,1)</f>
        <v>43631.208333333328</v>
      </c>
      <c r="N184">
        <v>1560574800</v>
      </c>
      <c r="O184" s="19">
        <f>(((P184/60)/60)/24)+DATE(1970,1,1)</f>
        <v>43647.208333333328</v>
      </c>
      <c r="P184">
        <v>1561957200</v>
      </c>
      <c r="Q184" t="b">
        <v>0</v>
      </c>
      <c r="R184" t="b">
        <v>0</v>
      </c>
      <c r="S184" t="s">
        <v>33</v>
      </c>
      <c r="T184" t="str">
        <f>LEFT(S184,FIND("~",SUBSTITUTE(S184,"/","~",LEN(S184)-LEN(SUBSTITUTE(S184,"/",""))))-1)</f>
        <v>theater</v>
      </c>
      <c r="U184" t="str">
        <f>RIGHT(S184,LEN(S184)-FIND("/",S184))</f>
        <v>plays</v>
      </c>
    </row>
    <row r="185" spans="1:21" ht="31" x14ac:dyDescent="0.35">
      <c r="A185">
        <v>183</v>
      </c>
      <c r="B185" s="4" t="s">
        <v>418</v>
      </c>
      <c r="C185" s="3" t="s">
        <v>419</v>
      </c>
      <c r="D185" s="11">
        <v>3100</v>
      </c>
      <c r="E185" s="11">
        <v>3525</v>
      </c>
      <c r="F185" s="9">
        <f>E185/D185*100</f>
        <v>113.70967741935485</v>
      </c>
      <c r="G185" s="6" t="s">
        <v>14</v>
      </c>
      <c r="H185">
        <v>86</v>
      </c>
      <c r="I185" s="11">
        <f>E185/H185</f>
        <v>40.988372093023258</v>
      </c>
      <c r="J185" t="s">
        <v>15</v>
      </c>
      <c r="K185" t="s">
        <v>16</v>
      </c>
      <c r="L185" s="19">
        <f>(((N185/60)/60)/24)+DATE(1970,1,1)</f>
        <v>40430.208333333336</v>
      </c>
      <c r="M185" s="16">
        <f>(((N185/60)/60)/24)+DATE(1970,1,1)</f>
        <v>40430.208333333336</v>
      </c>
      <c r="N185">
        <v>1284008400</v>
      </c>
      <c r="O185" s="19">
        <f>(((P185/60)/60)/24)+DATE(1970,1,1)</f>
        <v>40443.208333333336</v>
      </c>
      <c r="P185">
        <v>1285131600</v>
      </c>
      <c r="Q185" t="b">
        <v>0</v>
      </c>
      <c r="R185" t="b">
        <v>0</v>
      </c>
      <c r="S185" t="s">
        <v>23</v>
      </c>
      <c r="T185" t="str">
        <f>LEFT(S185,FIND("~",SUBSTITUTE(S185,"/","~",LEN(S185)-LEN(SUBSTITUTE(S185,"/",""))))-1)</f>
        <v>music</v>
      </c>
      <c r="U185" t="str">
        <f>RIGHT(S185,LEN(S185)-FIND("/",S185))</f>
        <v>rock</v>
      </c>
    </row>
    <row r="186" spans="1:21" x14ac:dyDescent="0.35">
      <c r="A186">
        <v>184</v>
      </c>
      <c r="B186" s="4" t="s">
        <v>420</v>
      </c>
      <c r="C186" s="3" t="s">
        <v>421</v>
      </c>
      <c r="D186" s="11">
        <v>3200</v>
      </c>
      <c r="E186" s="11">
        <v>10550</v>
      </c>
      <c r="F186" s="9">
        <f>E186/D186*100</f>
        <v>329.6875</v>
      </c>
      <c r="G186" s="6" t="s">
        <v>14</v>
      </c>
      <c r="H186">
        <v>340</v>
      </c>
      <c r="I186" s="11">
        <f>E186/H186</f>
        <v>31.029411764705884</v>
      </c>
      <c r="J186" t="s">
        <v>21</v>
      </c>
      <c r="K186" t="s">
        <v>22</v>
      </c>
      <c r="L186" s="19">
        <f>(((N186/60)/60)/24)+DATE(1970,1,1)</f>
        <v>43588.208333333328</v>
      </c>
      <c r="M186" s="16">
        <f>(((N186/60)/60)/24)+DATE(1970,1,1)</f>
        <v>43588.208333333328</v>
      </c>
      <c r="N186">
        <v>1556859600</v>
      </c>
      <c r="O186" s="19">
        <f>(((P186/60)/60)/24)+DATE(1970,1,1)</f>
        <v>43589.208333333328</v>
      </c>
      <c r="P186">
        <v>1556946000</v>
      </c>
      <c r="Q186" t="b">
        <v>0</v>
      </c>
      <c r="R186" t="b">
        <v>0</v>
      </c>
      <c r="S186" t="s">
        <v>33</v>
      </c>
      <c r="T186" t="str">
        <f>LEFT(S186,FIND("~",SUBSTITUTE(S186,"/","~",LEN(S186)-LEN(SUBSTITUTE(S186,"/",""))))-1)</f>
        <v>theater</v>
      </c>
      <c r="U186" t="str">
        <f>RIGHT(S186,LEN(S186)-FIND("/",S186))</f>
        <v>plays</v>
      </c>
    </row>
    <row r="187" spans="1:21" x14ac:dyDescent="0.35">
      <c r="A187">
        <v>185</v>
      </c>
      <c r="B187" s="4" t="s">
        <v>422</v>
      </c>
      <c r="C187" s="3" t="s">
        <v>423</v>
      </c>
      <c r="D187" s="11">
        <v>3200</v>
      </c>
      <c r="E187" s="11">
        <v>718</v>
      </c>
      <c r="F187" s="9">
        <f>E187/D187*100</f>
        <v>22.4375</v>
      </c>
      <c r="G187" s="6" t="s">
        <v>14</v>
      </c>
      <c r="H187">
        <v>19</v>
      </c>
      <c r="I187" s="11">
        <f>E187/H187</f>
        <v>37.789473684210527</v>
      </c>
      <c r="J187" t="s">
        <v>21</v>
      </c>
      <c r="K187" t="s">
        <v>22</v>
      </c>
      <c r="L187" s="19">
        <f>(((N187/60)/60)/24)+DATE(1970,1,1)</f>
        <v>43233.208333333328</v>
      </c>
      <c r="M187" s="16">
        <f>(((N187/60)/60)/24)+DATE(1970,1,1)</f>
        <v>43233.208333333328</v>
      </c>
      <c r="N187">
        <v>1526187600</v>
      </c>
      <c r="O187" s="19">
        <f>(((P187/60)/60)/24)+DATE(1970,1,1)</f>
        <v>43244.208333333328</v>
      </c>
      <c r="P187">
        <v>1527138000</v>
      </c>
      <c r="Q187" t="b">
        <v>0</v>
      </c>
      <c r="R187" t="b">
        <v>0</v>
      </c>
      <c r="S187" t="s">
        <v>269</v>
      </c>
      <c r="T187" t="str">
        <f>LEFT(S187,FIND("~",SUBSTITUTE(S187,"/","~",LEN(S187)-LEN(SUBSTITUTE(S187,"/",""))))-1)</f>
        <v>film &amp; video</v>
      </c>
      <c r="U187" t="str">
        <f>RIGHT(S187,LEN(S187)-FIND("/",S187))</f>
        <v>television</v>
      </c>
    </row>
    <row r="188" spans="1:21" x14ac:dyDescent="0.35">
      <c r="A188">
        <v>186</v>
      </c>
      <c r="B188" s="4" t="s">
        <v>424</v>
      </c>
      <c r="C188" s="3" t="s">
        <v>425</v>
      </c>
      <c r="D188" s="11">
        <v>3200</v>
      </c>
      <c r="E188" s="11">
        <v>28358</v>
      </c>
      <c r="F188" s="9">
        <f>E188/D188*100</f>
        <v>886.1875</v>
      </c>
      <c r="G188" s="6" t="s">
        <v>14</v>
      </c>
      <c r="H188">
        <v>886</v>
      </c>
      <c r="I188" s="11">
        <f>E188/H188</f>
        <v>32.006772009029348</v>
      </c>
      <c r="J188" t="s">
        <v>21</v>
      </c>
      <c r="K188" t="s">
        <v>22</v>
      </c>
      <c r="L188" s="19">
        <f>(((N188/60)/60)/24)+DATE(1970,1,1)</f>
        <v>41782.208333333336</v>
      </c>
      <c r="M188" s="16">
        <f>(((N188/60)/60)/24)+DATE(1970,1,1)</f>
        <v>41782.208333333336</v>
      </c>
      <c r="N188">
        <v>1400821200</v>
      </c>
      <c r="O188" s="19">
        <f>(((P188/60)/60)/24)+DATE(1970,1,1)</f>
        <v>41797.208333333336</v>
      </c>
      <c r="P188">
        <v>1402117200</v>
      </c>
      <c r="Q188" t="b">
        <v>0</v>
      </c>
      <c r="R188" t="b">
        <v>0</v>
      </c>
      <c r="S188" t="s">
        <v>33</v>
      </c>
      <c r="T188" t="str">
        <f>LEFT(S188,FIND("~",SUBSTITUTE(S188,"/","~",LEN(S188)-LEN(SUBSTITUTE(S188,"/",""))))-1)</f>
        <v>theater</v>
      </c>
      <c r="U188" t="str">
        <f>RIGHT(S188,LEN(S188)-FIND("/",S188))</f>
        <v>plays</v>
      </c>
    </row>
    <row r="189" spans="1:21" x14ac:dyDescent="0.35">
      <c r="A189">
        <v>187</v>
      </c>
      <c r="B189" s="4" t="s">
        <v>426</v>
      </c>
      <c r="C189" s="3" t="s">
        <v>427</v>
      </c>
      <c r="D189" s="11">
        <v>3200</v>
      </c>
      <c r="E189" s="11">
        <v>138384</v>
      </c>
      <c r="F189" s="9">
        <f>E189/D189*100</f>
        <v>4324.5</v>
      </c>
      <c r="G189" s="6" t="s">
        <v>14</v>
      </c>
      <c r="H189">
        <v>1442</v>
      </c>
      <c r="I189" s="11">
        <f>E189/H189</f>
        <v>95.966712898751737</v>
      </c>
      <c r="J189" t="s">
        <v>15</v>
      </c>
      <c r="K189" t="s">
        <v>16</v>
      </c>
      <c r="L189" s="19">
        <f>(((N189/60)/60)/24)+DATE(1970,1,1)</f>
        <v>41328.25</v>
      </c>
      <c r="M189" s="16">
        <f>(((N189/60)/60)/24)+DATE(1970,1,1)</f>
        <v>41328.25</v>
      </c>
      <c r="N189">
        <v>1361599200</v>
      </c>
      <c r="O189" s="19">
        <f>(((P189/60)/60)/24)+DATE(1970,1,1)</f>
        <v>41356.208333333336</v>
      </c>
      <c r="P189">
        <v>1364014800</v>
      </c>
      <c r="Q189" t="b">
        <v>0</v>
      </c>
      <c r="R189" t="b">
        <v>1</v>
      </c>
      <c r="S189" t="s">
        <v>100</v>
      </c>
      <c r="T189" t="str">
        <f>LEFT(S189,FIND("~",SUBSTITUTE(S189,"/","~",LEN(S189)-LEN(SUBSTITUTE(S189,"/",""))))-1)</f>
        <v>film &amp; video</v>
      </c>
      <c r="U189" t="str">
        <f>RIGHT(S189,LEN(S189)-FIND("/",S189))</f>
        <v>shorts</v>
      </c>
    </row>
    <row r="190" spans="1:21" x14ac:dyDescent="0.35">
      <c r="A190">
        <v>188</v>
      </c>
      <c r="B190" s="4" t="s">
        <v>428</v>
      </c>
      <c r="C190" s="3" t="s">
        <v>429</v>
      </c>
      <c r="D190" s="11">
        <v>3200</v>
      </c>
      <c r="E190" s="11">
        <v>2625</v>
      </c>
      <c r="F190" s="9">
        <f>E190/D190*100</f>
        <v>82.03125</v>
      </c>
      <c r="G190" s="6" t="s">
        <v>14</v>
      </c>
      <c r="H190">
        <v>35</v>
      </c>
      <c r="I190" s="11">
        <f>E190/H190</f>
        <v>75</v>
      </c>
      <c r="J190" t="s">
        <v>107</v>
      </c>
      <c r="K190" t="s">
        <v>108</v>
      </c>
      <c r="L190" s="19">
        <f>(((N190/60)/60)/24)+DATE(1970,1,1)</f>
        <v>41975.25</v>
      </c>
      <c r="M190" s="16">
        <f>(((N190/60)/60)/24)+DATE(1970,1,1)</f>
        <v>41975.25</v>
      </c>
      <c r="N190">
        <v>1417500000</v>
      </c>
      <c r="O190" s="19">
        <f>(((P190/60)/60)/24)+DATE(1970,1,1)</f>
        <v>41976.25</v>
      </c>
      <c r="P190">
        <v>1417586400</v>
      </c>
      <c r="Q190" t="b">
        <v>0</v>
      </c>
      <c r="R190" t="b">
        <v>0</v>
      </c>
      <c r="S190" t="s">
        <v>33</v>
      </c>
      <c r="T190" t="str">
        <f>LEFT(S190,FIND("~",SUBSTITUTE(S190,"/","~",LEN(S190)-LEN(SUBSTITUTE(S190,"/",""))))-1)</f>
        <v>theater</v>
      </c>
      <c r="U190" t="str">
        <f>RIGHT(S190,LEN(S190)-FIND("/",S190))</f>
        <v>plays</v>
      </c>
    </row>
    <row r="191" spans="1:21" x14ac:dyDescent="0.35">
      <c r="A191">
        <v>189</v>
      </c>
      <c r="B191" s="4" t="s">
        <v>430</v>
      </c>
      <c r="C191" s="3" t="s">
        <v>431</v>
      </c>
      <c r="D191" s="11">
        <v>3300</v>
      </c>
      <c r="E191" s="11">
        <v>45004</v>
      </c>
      <c r="F191" s="9">
        <f>E191/D191*100</f>
        <v>1363.7575757575758</v>
      </c>
      <c r="G191" s="6" t="s">
        <v>14</v>
      </c>
      <c r="H191">
        <v>441</v>
      </c>
      <c r="I191" s="11">
        <f>E191/H191</f>
        <v>102.0498866213152</v>
      </c>
      <c r="J191" t="s">
        <v>21</v>
      </c>
      <c r="K191" t="s">
        <v>22</v>
      </c>
      <c r="L191" s="19">
        <f>(((N191/60)/60)/24)+DATE(1970,1,1)</f>
        <v>42433.25</v>
      </c>
      <c r="M191" s="16">
        <f>(((N191/60)/60)/24)+DATE(1970,1,1)</f>
        <v>42433.25</v>
      </c>
      <c r="N191">
        <v>1457071200</v>
      </c>
      <c r="O191" s="19">
        <f>(((P191/60)/60)/24)+DATE(1970,1,1)</f>
        <v>42433.25</v>
      </c>
      <c r="P191">
        <v>1457071200</v>
      </c>
      <c r="Q191" t="b">
        <v>0</v>
      </c>
      <c r="R191" t="b">
        <v>0</v>
      </c>
      <c r="S191" t="s">
        <v>33</v>
      </c>
      <c r="T191" t="str">
        <f>LEFT(S191,FIND("~",SUBSTITUTE(S191,"/","~",LEN(S191)-LEN(SUBSTITUTE(S191,"/",""))))-1)</f>
        <v>theater</v>
      </c>
      <c r="U191" t="str">
        <f>RIGHT(S191,LEN(S191)-FIND("/",S191))</f>
        <v>plays</v>
      </c>
    </row>
    <row r="192" spans="1:21" x14ac:dyDescent="0.35">
      <c r="A192">
        <v>190</v>
      </c>
      <c r="B192" s="4" t="s">
        <v>432</v>
      </c>
      <c r="C192" s="3" t="s">
        <v>433</v>
      </c>
      <c r="D192" s="11">
        <v>3300</v>
      </c>
      <c r="E192" s="11">
        <v>2538</v>
      </c>
      <c r="F192" s="9">
        <f>E192/D192*100</f>
        <v>76.909090909090907</v>
      </c>
      <c r="G192" s="6" t="s">
        <v>14</v>
      </c>
      <c r="H192">
        <v>24</v>
      </c>
      <c r="I192" s="11">
        <f>E192/H192</f>
        <v>105.75</v>
      </c>
      <c r="J192" t="s">
        <v>21</v>
      </c>
      <c r="K192" t="s">
        <v>22</v>
      </c>
      <c r="L192" s="19">
        <f>(((N192/60)/60)/24)+DATE(1970,1,1)</f>
        <v>41429.208333333336</v>
      </c>
      <c r="M192" s="16">
        <f>(((N192/60)/60)/24)+DATE(1970,1,1)</f>
        <v>41429.208333333336</v>
      </c>
      <c r="N192">
        <v>1370322000</v>
      </c>
      <c r="O192" s="19">
        <f>(((P192/60)/60)/24)+DATE(1970,1,1)</f>
        <v>41430.208333333336</v>
      </c>
      <c r="P192">
        <v>1370408400</v>
      </c>
      <c r="Q192" t="b">
        <v>0</v>
      </c>
      <c r="R192" t="b">
        <v>1</v>
      </c>
      <c r="S192" t="s">
        <v>33</v>
      </c>
      <c r="T192" t="str">
        <f>LEFT(S192,FIND("~",SUBSTITUTE(S192,"/","~",LEN(S192)-LEN(SUBSTITUTE(S192,"/",""))))-1)</f>
        <v>theater</v>
      </c>
      <c r="U192" t="str">
        <f>RIGHT(S192,LEN(S192)-FIND("/",S192))</f>
        <v>plays</v>
      </c>
    </row>
    <row r="193" spans="1:21" x14ac:dyDescent="0.35">
      <c r="A193">
        <v>191</v>
      </c>
      <c r="B193" s="4" t="s">
        <v>434</v>
      </c>
      <c r="C193" s="3" t="s">
        <v>435</v>
      </c>
      <c r="D193" s="11">
        <v>3300</v>
      </c>
      <c r="E193" s="11">
        <v>3188</v>
      </c>
      <c r="F193" s="9">
        <f>E193/D193*100</f>
        <v>96.606060606060609</v>
      </c>
      <c r="G193" s="6" t="s">
        <v>14</v>
      </c>
      <c r="H193">
        <v>86</v>
      </c>
      <c r="I193" s="11">
        <f>E193/H193</f>
        <v>37.069767441860463</v>
      </c>
      <c r="J193" t="s">
        <v>107</v>
      </c>
      <c r="K193" t="s">
        <v>108</v>
      </c>
      <c r="L193" s="19">
        <f>(((N193/60)/60)/24)+DATE(1970,1,1)</f>
        <v>43536.208333333328</v>
      </c>
      <c r="M193" s="16">
        <f>(((N193/60)/60)/24)+DATE(1970,1,1)</f>
        <v>43536.208333333328</v>
      </c>
      <c r="N193">
        <v>1552366800</v>
      </c>
      <c r="O193" s="19">
        <f>(((P193/60)/60)/24)+DATE(1970,1,1)</f>
        <v>43539.208333333328</v>
      </c>
      <c r="P193">
        <v>1552626000</v>
      </c>
      <c r="Q193" t="b">
        <v>0</v>
      </c>
      <c r="R193" t="b">
        <v>0</v>
      </c>
      <c r="S193" t="s">
        <v>33</v>
      </c>
      <c r="T193" t="str">
        <f>LEFT(S193,FIND("~",SUBSTITUTE(S193,"/","~",LEN(S193)-LEN(SUBSTITUTE(S193,"/",""))))-1)</f>
        <v>theater</v>
      </c>
      <c r="U193" t="str">
        <f>RIGHT(S193,LEN(S193)-FIND("/",S193))</f>
        <v>plays</v>
      </c>
    </row>
    <row r="194" spans="1:21" x14ac:dyDescent="0.35">
      <c r="A194">
        <v>192</v>
      </c>
      <c r="B194" s="4" t="s">
        <v>436</v>
      </c>
      <c r="C194" s="3" t="s">
        <v>437</v>
      </c>
      <c r="D194" s="11">
        <v>3300</v>
      </c>
      <c r="E194" s="11">
        <v>8517</v>
      </c>
      <c r="F194" s="9">
        <f>E194/D194*100</f>
        <v>258.09090909090912</v>
      </c>
      <c r="G194" s="6" t="s">
        <v>14</v>
      </c>
      <c r="H194">
        <v>243</v>
      </c>
      <c r="I194" s="11">
        <f>E194/H194</f>
        <v>35.049382716049379</v>
      </c>
      <c r="J194" t="s">
        <v>21</v>
      </c>
      <c r="K194" t="s">
        <v>22</v>
      </c>
      <c r="L194" s="19">
        <f>(((N194/60)/60)/24)+DATE(1970,1,1)</f>
        <v>41817.208333333336</v>
      </c>
      <c r="M194" s="16">
        <f>(((N194/60)/60)/24)+DATE(1970,1,1)</f>
        <v>41817.208333333336</v>
      </c>
      <c r="N194">
        <v>1403845200</v>
      </c>
      <c r="O194" s="19">
        <f>(((P194/60)/60)/24)+DATE(1970,1,1)</f>
        <v>41821.208333333336</v>
      </c>
      <c r="P194">
        <v>1404190800</v>
      </c>
      <c r="Q194" t="b">
        <v>0</v>
      </c>
      <c r="R194" t="b">
        <v>0</v>
      </c>
      <c r="S194" t="s">
        <v>23</v>
      </c>
      <c r="T194" t="str">
        <f>LEFT(S194,FIND("~",SUBSTITUTE(S194,"/","~",LEN(S194)-LEN(SUBSTITUTE(S194,"/",""))))-1)</f>
        <v>music</v>
      </c>
      <c r="U194" t="str">
        <f>RIGHT(S194,LEN(S194)-FIND("/",S194))</f>
        <v>rock</v>
      </c>
    </row>
    <row r="195" spans="1:21" x14ac:dyDescent="0.35">
      <c r="A195">
        <v>193</v>
      </c>
      <c r="B195" s="4" t="s">
        <v>438</v>
      </c>
      <c r="C195" s="3" t="s">
        <v>439</v>
      </c>
      <c r="D195" s="11">
        <v>3300</v>
      </c>
      <c r="E195" s="11">
        <v>3012</v>
      </c>
      <c r="F195" s="9">
        <f>E195/D195*100</f>
        <v>91.272727272727266</v>
      </c>
      <c r="G195" s="6" t="s">
        <v>14</v>
      </c>
      <c r="H195">
        <v>65</v>
      </c>
      <c r="I195" s="11">
        <f>E195/H195</f>
        <v>46.338461538461537</v>
      </c>
      <c r="J195" t="s">
        <v>21</v>
      </c>
      <c r="K195" t="s">
        <v>22</v>
      </c>
      <c r="L195" s="19">
        <f>(((N195/60)/60)/24)+DATE(1970,1,1)</f>
        <v>43198.208333333328</v>
      </c>
      <c r="M195" s="16">
        <f>(((N195/60)/60)/24)+DATE(1970,1,1)</f>
        <v>43198.208333333328</v>
      </c>
      <c r="N195">
        <v>1523163600</v>
      </c>
      <c r="O195" s="19">
        <f>(((P195/60)/60)/24)+DATE(1970,1,1)</f>
        <v>43202.208333333328</v>
      </c>
      <c r="P195">
        <v>1523509200</v>
      </c>
      <c r="Q195" t="b">
        <v>1</v>
      </c>
      <c r="R195" t="b">
        <v>0</v>
      </c>
      <c r="S195" t="s">
        <v>60</v>
      </c>
      <c r="T195" t="str">
        <f>LEFT(S195,FIND("~",SUBSTITUTE(S195,"/","~",LEN(S195)-LEN(SUBSTITUTE(S195,"/",""))))-1)</f>
        <v>music</v>
      </c>
      <c r="U195" t="str">
        <f>RIGHT(S195,LEN(S195)-FIND("/",S195))</f>
        <v>indie rock</v>
      </c>
    </row>
    <row r="196" spans="1:21" x14ac:dyDescent="0.35">
      <c r="A196">
        <v>194</v>
      </c>
      <c r="B196" s="4" t="s">
        <v>440</v>
      </c>
      <c r="C196" s="3" t="s">
        <v>441</v>
      </c>
      <c r="D196" s="11">
        <v>3400</v>
      </c>
      <c r="E196" s="11">
        <v>8716</v>
      </c>
      <c r="F196" s="9">
        <f>E196/D196*100</f>
        <v>256.35294117647061</v>
      </c>
      <c r="G196" s="6" t="s">
        <v>14</v>
      </c>
      <c r="H196">
        <v>126</v>
      </c>
      <c r="I196" s="11">
        <f>E196/H196</f>
        <v>69.174603174603178</v>
      </c>
      <c r="J196" t="s">
        <v>21</v>
      </c>
      <c r="K196" t="s">
        <v>22</v>
      </c>
      <c r="L196" s="19">
        <f>(((N196/60)/60)/24)+DATE(1970,1,1)</f>
        <v>42261.208333333328</v>
      </c>
      <c r="M196" s="16">
        <f>(((N196/60)/60)/24)+DATE(1970,1,1)</f>
        <v>42261.208333333328</v>
      </c>
      <c r="N196">
        <v>1442206800</v>
      </c>
      <c r="O196" s="19">
        <f>(((P196/60)/60)/24)+DATE(1970,1,1)</f>
        <v>42277.208333333328</v>
      </c>
      <c r="P196">
        <v>1443589200</v>
      </c>
      <c r="Q196" t="b">
        <v>0</v>
      </c>
      <c r="R196" t="b">
        <v>0</v>
      </c>
      <c r="S196" t="s">
        <v>148</v>
      </c>
      <c r="T196" t="str">
        <f>LEFT(S196,FIND("~",SUBSTITUTE(S196,"/","~",LEN(S196)-LEN(SUBSTITUTE(S196,"/",""))))-1)</f>
        <v>music</v>
      </c>
      <c r="U196" t="str">
        <f>RIGHT(S196,LEN(S196)-FIND("/",S196))</f>
        <v>metal</v>
      </c>
    </row>
    <row r="197" spans="1:21" x14ac:dyDescent="0.35">
      <c r="A197">
        <v>195</v>
      </c>
      <c r="B197" s="4" t="s">
        <v>442</v>
      </c>
      <c r="C197" s="3" t="s">
        <v>443</v>
      </c>
      <c r="D197" s="11">
        <v>3400</v>
      </c>
      <c r="E197" s="11">
        <v>57157</v>
      </c>
      <c r="F197" s="9">
        <f>E197/D197*100</f>
        <v>1681.0882352941178</v>
      </c>
      <c r="G197" s="6" t="s">
        <v>14</v>
      </c>
      <c r="H197">
        <v>524</v>
      </c>
      <c r="I197" s="11">
        <f>E197/H197</f>
        <v>109.07824427480917</v>
      </c>
      <c r="J197" t="s">
        <v>21</v>
      </c>
      <c r="K197" t="s">
        <v>22</v>
      </c>
      <c r="L197" s="19">
        <f>(((N197/60)/60)/24)+DATE(1970,1,1)</f>
        <v>43310.208333333328</v>
      </c>
      <c r="M197" s="16">
        <f>(((N197/60)/60)/24)+DATE(1970,1,1)</f>
        <v>43310.208333333328</v>
      </c>
      <c r="N197">
        <v>1532840400</v>
      </c>
      <c r="O197" s="19">
        <f>(((P197/60)/60)/24)+DATE(1970,1,1)</f>
        <v>43317.208333333328</v>
      </c>
      <c r="P197">
        <v>1533445200</v>
      </c>
      <c r="Q197" t="b">
        <v>0</v>
      </c>
      <c r="R197" t="b">
        <v>0</v>
      </c>
      <c r="S197" t="s">
        <v>50</v>
      </c>
      <c r="T197" t="str">
        <f>LEFT(S197,FIND("~",SUBSTITUTE(S197,"/","~",LEN(S197)-LEN(SUBSTITUTE(S197,"/",""))))-1)</f>
        <v>music</v>
      </c>
      <c r="U197" t="str">
        <f>RIGHT(S197,LEN(S197)-FIND("/",S197))</f>
        <v>electric music</v>
      </c>
    </row>
    <row r="198" spans="1:21" x14ac:dyDescent="0.35">
      <c r="A198">
        <v>196</v>
      </c>
      <c r="B198" s="4" t="s">
        <v>444</v>
      </c>
      <c r="C198" s="3" t="s">
        <v>445</v>
      </c>
      <c r="D198" s="11">
        <v>3400</v>
      </c>
      <c r="E198" s="11">
        <v>5178</v>
      </c>
      <c r="F198" s="9">
        <f>E198/D198*100</f>
        <v>152.29411764705881</v>
      </c>
      <c r="G198" s="6" t="s">
        <v>14</v>
      </c>
      <c r="H198">
        <v>100</v>
      </c>
      <c r="I198" s="11">
        <f>E198/H198</f>
        <v>51.78</v>
      </c>
      <c r="J198" t="s">
        <v>36</v>
      </c>
      <c r="K198" t="s">
        <v>37</v>
      </c>
      <c r="L198" s="19">
        <f>(((N198/60)/60)/24)+DATE(1970,1,1)</f>
        <v>42616.208333333328</v>
      </c>
      <c r="M198" s="16">
        <f>(((N198/60)/60)/24)+DATE(1970,1,1)</f>
        <v>42616.208333333328</v>
      </c>
      <c r="N198">
        <v>1472878800</v>
      </c>
      <c r="O198" s="19">
        <f>(((P198/60)/60)/24)+DATE(1970,1,1)</f>
        <v>42635.208333333328</v>
      </c>
      <c r="P198">
        <v>1474520400</v>
      </c>
      <c r="Q198" t="b">
        <v>0</v>
      </c>
      <c r="R198" t="b">
        <v>0</v>
      </c>
      <c r="S198" t="s">
        <v>65</v>
      </c>
      <c r="T198" t="str">
        <f>LEFT(S198,FIND("~",SUBSTITUTE(S198,"/","~",LEN(S198)-LEN(SUBSTITUTE(S198,"/",""))))-1)</f>
        <v>technology</v>
      </c>
      <c r="U198" t="str">
        <f>RIGHT(S198,LEN(S198)-FIND("/",S198))</f>
        <v>wearables</v>
      </c>
    </row>
    <row r="199" spans="1:21" x14ac:dyDescent="0.35">
      <c r="A199">
        <v>197</v>
      </c>
      <c r="B199" s="4" t="s">
        <v>446</v>
      </c>
      <c r="C199" s="3" t="s">
        <v>447</v>
      </c>
      <c r="D199" s="11">
        <v>3400</v>
      </c>
      <c r="E199" s="11">
        <v>163118</v>
      </c>
      <c r="F199" s="9">
        <f>E199/D199*100</f>
        <v>4797.588235294118</v>
      </c>
      <c r="G199" s="6" t="s">
        <v>14</v>
      </c>
      <c r="H199">
        <v>1989</v>
      </c>
      <c r="I199" s="11">
        <f>E199/H199</f>
        <v>82.010055304172951</v>
      </c>
      <c r="J199" t="s">
        <v>21</v>
      </c>
      <c r="K199" t="s">
        <v>22</v>
      </c>
      <c r="L199" s="19">
        <f>(((N199/60)/60)/24)+DATE(1970,1,1)</f>
        <v>42909.208333333328</v>
      </c>
      <c r="M199" s="16">
        <f>(((N199/60)/60)/24)+DATE(1970,1,1)</f>
        <v>42909.208333333328</v>
      </c>
      <c r="N199">
        <v>1498194000</v>
      </c>
      <c r="O199" s="19">
        <f>(((P199/60)/60)/24)+DATE(1970,1,1)</f>
        <v>42923.208333333328</v>
      </c>
      <c r="P199">
        <v>1499403600</v>
      </c>
      <c r="Q199" t="b">
        <v>0</v>
      </c>
      <c r="R199" t="b">
        <v>0</v>
      </c>
      <c r="S199" t="s">
        <v>53</v>
      </c>
      <c r="T199" t="str">
        <f>LEFT(S199,FIND("~",SUBSTITUTE(S199,"/","~",LEN(S199)-LEN(SUBSTITUTE(S199,"/",""))))-1)</f>
        <v>film &amp; video</v>
      </c>
      <c r="U199" t="str">
        <f>RIGHT(S199,LEN(S199)-FIND("/",S199))</f>
        <v>drama</v>
      </c>
    </row>
    <row r="200" spans="1:21" x14ac:dyDescent="0.35">
      <c r="A200">
        <v>198</v>
      </c>
      <c r="B200" s="4" t="s">
        <v>448</v>
      </c>
      <c r="C200" s="3" t="s">
        <v>449</v>
      </c>
      <c r="D200" s="11">
        <v>3400</v>
      </c>
      <c r="E200" s="11">
        <v>6041</v>
      </c>
      <c r="F200" s="9">
        <f>E200/D200*100</f>
        <v>177.6764705882353</v>
      </c>
      <c r="G200" s="6" t="s">
        <v>14</v>
      </c>
      <c r="H200">
        <v>168</v>
      </c>
      <c r="I200" s="11">
        <f>E200/H200</f>
        <v>35.958333333333336</v>
      </c>
      <c r="J200" t="s">
        <v>21</v>
      </c>
      <c r="K200" t="s">
        <v>22</v>
      </c>
      <c r="L200" s="19">
        <f>(((N200/60)/60)/24)+DATE(1970,1,1)</f>
        <v>40396.208333333336</v>
      </c>
      <c r="M200" s="16">
        <f>(((N200/60)/60)/24)+DATE(1970,1,1)</f>
        <v>40396.208333333336</v>
      </c>
      <c r="N200">
        <v>1281070800</v>
      </c>
      <c r="O200" s="19">
        <f>(((P200/60)/60)/24)+DATE(1970,1,1)</f>
        <v>40425.208333333336</v>
      </c>
      <c r="P200">
        <v>1283576400</v>
      </c>
      <c r="Q200" t="b">
        <v>0</v>
      </c>
      <c r="R200" t="b">
        <v>0</v>
      </c>
      <c r="S200" t="s">
        <v>50</v>
      </c>
      <c r="T200" t="str">
        <f>LEFT(S200,FIND("~",SUBSTITUTE(S200,"/","~",LEN(S200)-LEN(SUBSTITUTE(S200,"/",""))))-1)</f>
        <v>music</v>
      </c>
      <c r="U200" t="str">
        <f>RIGHT(S200,LEN(S200)-FIND("/",S200))</f>
        <v>electric music</v>
      </c>
    </row>
    <row r="201" spans="1:21" x14ac:dyDescent="0.35">
      <c r="A201">
        <v>199</v>
      </c>
      <c r="B201" s="4" t="s">
        <v>450</v>
      </c>
      <c r="C201" s="3" t="s">
        <v>451</v>
      </c>
      <c r="D201" s="11">
        <v>3400</v>
      </c>
      <c r="E201" s="11">
        <v>968</v>
      </c>
      <c r="F201" s="9">
        <f>E201/D201*100</f>
        <v>28.47058823529412</v>
      </c>
      <c r="G201" s="6" t="s">
        <v>14</v>
      </c>
      <c r="H201">
        <v>13</v>
      </c>
      <c r="I201" s="11">
        <f>E201/H201</f>
        <v>74.461538461538467</v>
      </c>
      <c r="J201" t="s">
        <v>21</v>
      </c>
      <c r="K201" t="s">
        <v>22</v>
      </c>
      <c r="L201" s="19">
        <f>(((N201/60)/60)/24)+DATE(1970,1,1)</f>
        <v>42192.208333333328</v>
      </c>
      <c r="M201" s="16">
        <f>(((N201/60)/60)/24)+DATE(1970,1,1)</f>
        <v>42192.208333333328</v>
      </c>
      <c r="N201">
        <v>1436245200</v>
      </c>
      <c r="O201" s="19">
        <f>(((P201/60)/60)/24)+DATE(1970,1,1)</f>
        <v>42196.208333333328</v>
      </c>
      <c r="P201">
        <v>1436590800</v>
      </c>
      <c r="Q201" t="b">
        <v>0</v>
      </c>
      <c r="R201" t="b">
        <v>0</v>
      </c>
      <c r="S201" t="s">
        <v>23</v>
      </c>
      <c r="T201" t="str">
        <f>LEFT(S201,FIND("~",SUBSTITUTE(S201,"/","~",LEN(S201)-LEN(SUBSTITUTE(S201,"/",""))))-1)</f>
        <v>music</v>
      </c>
      <c r="U201" t="str">
        <f>RIGHT(S201,LEN(S201)-FIND("/",S201))</f>
        <v>rock</v>
      </c>
    </row>
    <row r="202" spans="1:21" x14ac:dyDescent="0.35">
      <c r="A202">
        <v>200</v>
      </c>
      <c r="B202" s="4" t="s">
        <v>452</v>
      </c>
      <c r="C202" s="3" t="s">
        <v>453</v>
      </c>
      <c r="D202" s="11">
        <v>3400</v>
      </c>
      <c r="E202" s="11">
        <v>2</v>
      </c>
      <c r="F202" s="9">
        <f>E202/D202*100</f>
        <v>5.8823529411764698E-2</v>
      </c>
      <c r="G202" s="6" t="s">
        <v>14</v>
      </c>
      <c r="H202">
        <v>1</v>
      </c>
      <c r="I202" s="11">
        <f>E202/H202</f>
        <v>2</v>
      </c>
      <c r="J202" t="s">
        <v>15</v>
      </c>
      <c r="K202" t="s">
        <v>16</v>
      </c>
      <c r="L202" s="19">
        <f>(((N202/60)/60)/24)+DATE(1970,1,1)</f>
        <v>40262.208333333336</v>
      </c>
      <c r="M202" s="16">
        <f>(((N202/60)/60)/24)+DATE(1970,1,1)</f>
        <v>40262.208333333336</v>
      </c>
      <c r="N202">
        <v>1269493200</v>
      </c>
      <c r="O202" s="19">
        <f>(((P202/60)/60)/24)+DATE(1970,1,1)</f>
        <v>40273.208333333336</v>
      </c>
      <c r="P202">
        <v>1270443600</v>
      </c>
      <c r="Q202" t="b">
        <v>0</v>
      </c>
      <c r="R202" t="b">
        <v>0</v>
      </c>
      <c r="S202" t="s">
        <v>33</v>
      </c>
      <c r="T202" t="str">
        <f>LEFT(S202,FIND("~",SUBSTITUTE(S202,"/","~",LEN(S202)-LEN(SUBSTITUTE(S202,"/",""))))-1)</f>
        <v>theater</v>
      </c>
      <c r="U202" t="str">
        <f>RIGHT(S202,LEN(S202)-FIND("/",S202))</f>
        <v>plays</v>
      </c>
    </row>
    <row r="203" spans="1:21" x14ac:dyDescent="0.35">
      <c r="A203">
        <v>201</v>
      </c>
      <c r="B203" s="4" t="s">
        <v>454</v>
      </c>
      <c r="C203" s="3" t="s">
        <v>455</v>
      </c>
      <c r="D203" s="11">
        <v>3400</v>
      </c>
      <c r="E203" s="11">
        <v>14305</v>
      </c>
      <c r="F203" s="9">
        <f>E203/D203*100</f>
        <v>420.73529411764702</v>
      </c>
      <c r="G203" s="6" t="s">
        <v>14</v>
      </c>
      <c r="H203">
        <v>157</v>
      </c>
      <c r="I203" s="11">
        <f>E203/H203</f>
        <v>91.114649681528661</v>
      </c>
      <c r="J203" t="s">
        <v>21</v>
      </c>
      <c r="K203" t="s">
        <v>22</v>
      </c>
      <c r="L203" s="19">
        <f>(((N203/60)/60)/24)+DATE(1970,1,1)</f>
        <v>41845.208333333336</v>
      </c>
      <c r="M203" s="16">
        <f>(((N203/60)/60)/24)+DATE(1970,1,1)</f>
        <v>41845.208333333336</v>
      </c>
      <c r="N203">
        <v>1406264400</v>
      </c>
      <c r="O203" s="19">
        <f>(((P203/60)/60)/24)+DATE(1970,1,1)</f>
        <v>41863.208333333336</v>
      </c>
      <c r="P203">
        <v>1407819600</v>
      </c>
      <c r="Q203" t="b">
        <v>0</v>
      </c>
      <c r="R203" t="b">
        <v>0</v>
      </c>
      <c r="S203" t="s">
        <v>28</v>
      </c>
      <c r="T203" t="str">
        <f>LEFT(S203,FIND("~",SUBSTITUTE(S203,"/","~",LEN(S203)-LEN(SUBSTITUTE(S203,"/",""))))-1)</f>
        <v>technology</v>
      </c>
      <c r="U203" t="str">
        <f>RIGHT(S203,LEN(S203)-FIND("/",S203))</f>
        <v>web</v>
      </c>
    </row>
    <row r="204" spans="1:21" x14ac:dyDescent="0.35">
      <c r="A204">
        <v>202</v>
      </c>
      <c r="B204" s="4" t="s">
        <v>456</v>
      </c>
      <c r="C204" s="3" t="s">
        <v>457</v>
      </c>
      <c r="D204" s="11">
        <v>3500</v>
      </c>
      <c r="E204" s="11">
        <v>6543</v>
      </c>
      <c r="F204" s="9">
        <f>E204/D204*100</f>
        <v>186.94285714285715</v>
      </c>
      <c r="G204" s="6" t="s">
        <v>14</v>
      </c>
      <c r="H204">
        <v>82</v>
      </c>
      <c r="I204" s="11">
        <f>E204/H204</f>
        <v>79.792682926829272</v>
      </c>
      <c r="J204" t="s">
        <v>21</v>
      </c>
      <c r="K204" t="s">
        <v>22</v>
      </c>
      <c r="L204" s="19">
        <f>(((N204/60)/60)/24)+DATE(1970,1,1)</f>
        <v>40818.208333333336</v>
      </c>
      <c r="M204" s="16">
        <f>(((N204/60)/60)/24)+DATE(1970,1,1)</f>
        <v>40818.208333333336</v>
      </c>
      <c r="N204">
        <v>1317531600</v>
      </c>
      <c r="O204" s="19">
        <f>(((P204/60)/60)/24)+DATE(1970,1,1)</f>
        <v>40822.208333333336</v>
      </c>
      <c r="P204">
        <v>1317877200</v>
      </c>
      <c r="Q204" t="b">
        <v>0</v>
      </c>
      <c r="R204" t="b">
        <v>0</v>
      </c>
      <c r="S204" t="s">
        <v>17</v>
      </c>
      <c r="T204" t="str">
        <f>LEFT(S204,FIND("~",SUBSTITUTE(S204,"/","~",LEN(S204)-LEN(SUBSTITUTE(S204,"/",""))))-1)</f>
        <v>food</v>
      </c>
      <c r="U204" t="str">
        <f>RIGHT(S204,LEN(S204)-FIND("/",S204))</f>
        <v>food trucks</v>
      </c>
    </row>
    <row r="205" spans="1:21" ht="31" x14ac:dyDescent="0.35">
      <c r="A205">
        <v>203</v>
      </c>
      <c r="B205" s="4" t="s">
        <v>458</v>
      </c>
      <c r="C205" s="3" t="s">
        <v>459</v>
      </c>
      <c r="D205" s="11">
        <v>3500</v>
      </c>
      <c r="E205" s="11">
        <v>193413</v>
      </c>
      <c r="F205" s="9">
        <f>E205/D205*100</f>
        <v>5526.0857142857139</v>
      </c>
      <c r="G205" s="6" t="s">
        <v>14</v>
      </c>
      <c r="H205">
        <v>4498</v>
      </c>
      <c r="I205" s="11">
        <f>E205/H205</f>
        <v>42.999777678968428</v>
      </c>
      <c r="J205" t="s">
        <v>26</v>
      </c>
      <c r="K205" t="s">
        <v>27</v>
      </c>
      <c r="L205" s="19">
        <f>(((N205/60)/60)/24)+DATE(1970,1,1)</f>
        <v>42752.25</v>
      </c>
      <c r="M205" s="16">
        <f>(((N205/60)/60)/24)+DATE(1970,1,1)</f>
        <v>42752.25</v>
      </c>
      <c r="N205">
        <v>1484632800</v>
      </c>
      <c r="O205" s="19">
        <f>(((P205/60)/60)/24)+DATE(1970,1,1)</f>
        <v>42754.25</v>
      </c>
      <c r="P205">
        <v>1484805600</v>
      </c>
      <c r="Q205" t="b">
        <v>0</v>
      </c>
      <c r="R205" t="b">
        <v>0</v>
      </c>
      <c r="S205" t="s">
        <v>33</v>
      </c>
      <c r="T205" t="str">
        <f>LEFT(S205,FIND("~",SUBSTITUTE(S205,"/","~",LEN(S205)-LEN(SUBSTITUTE(S205,"/",""))))-1)</f>
        <v>theater</v>
      </c>
      <c r="U205" t="str">
        <f>RIGHT(S205,LEN(S205)-FIND("/",S205))</f>
        <v>plays</v>
      </c>
    </row>
    <row r="206" spans="1:21" x14ac:dyDescent="0.35">
      <c r="A206">
        <v>204</v>
      </c>
      <c r="B206" s="4" t="s">
        <v>460</v>
      </c>
      <c r="C206" s="3" t="s">
        <v>461</v>
      </c>
      <c r="D206" s="11">
        <v>3500</v>
      </c>
      <c r="E206" s="11">
        <v>2529</v>
      </c>
      <c r="F206" s="9">
        <f>E206/D206*100</f>
        <v>72.257142857142853</v>
      </c>
      <c r="G206" s="6" t="s">
        <v>14</v>
      </c>
      <c r="H206">
        <v>40</v>
      </c>
      <c r="I206" s="11">
        <f>E206/H206</f>
        <v>63.225000000000001</v>
      </c>
      <c r="J206" t="s">
        <v>21</v>
      </c>
      <c r="K206" t="s">
        <v>22</v>
      </c>
      <c r="L206" s="19">
        <f>(((N206/60)/60)/24)+DATE(1970,1,1)</f>
        <v>40636.208333333336</v>
      </c>
      <c r="M206" s="16">
        <f>(((N206/60)/60)/24)+DATE(1970,1,1)</f>
        <v>40636.208333333336</v>
      </c>
      <c r="N206">
        <v>1301806800</v>
      </c>
      <c r="O206" s="19">
        <f>(((P206/60)/60)/24)+DATE(1970,1,1)</f>
        <v>40646.208333333336</v>
      </c>
      <c r="P206">
        <v>1302670800</v>
      </c>
      <c r="Q206" t="b">
        <v>0</v>
      </c>
      <c r="R206" t="b">
        <v>0</v>
      </c>
      <c r="S206" t="s">
        <v>159</v>
      </c>
      <c r="T206" t="str">
        <f>LEFT(S206,FIND("~",SUBSTITUTE(S206,"/","~",LEN(S206)-LEN(SUBSTITUTE(S206,"/",""))))-1)</f>
        <v>music</v>
      </c>
      <c r="U206" t="str">
        <f>RIGHT(S206,LEN(S206)-FIND("/",S206))</f>
        <v>jazz</v>
      </c>
    </row>
    <row r="207" spans="1:21" x14ac:dyDescent="0.35">
      <c r="A207">
        <v>205</v>
      </c>
      <c r="B207" s="4" t="s">
        <v>462</v>
      </c>
      <c r="C207" s="3" t="s">
        <v>463</v>
      </c>
      <c r="D207" s="11">
        <v>3500</v>
      </c>
      <c r="E207" s="11">
        <v>5614</v>
      </c>
      <c r="F207" s="9">
        <f>E207/D207*100</f>
        <v>160.4</v>
      </c>
      <c r="G207" s="6" t="s">
        <v>14</v>
      </c>
      <c r="H207">
        <v>80</v>
      </c>
      <c r="I207" s="11">
        <f>E207/H207</f>
        <v>70.174999999999997</v>
      </c>
      <c r="J207" t="s">
        <v>21</v>
      </c>
      <c r="K207" t="s">
        <v>22</v>
      </c>
      <c r="L207" s="19">
        <f>(((N207/60)/60)/24)+DATE(1970,1,1)</f>
        <v>43390.208333333328</v>
      </c>
      <c r="M207" s="16">
        <f>(((N207/60)/60)/24)+DATE(1970,1,1)</f>
        <v>43390.208333333328</v>
      </c>
      <c r="N207">
        <v>1539752400</v>
      </c>
      <c r="O207" s="19">
        <f>(((P207/60)/60)/24)+DATE(1970,1,1)</f>
        <v>43402.208333333328</v>
      </c>
      <c r="P207">
        <v>1540789200</v>
      </c>
      <c r="Q207" t="b">
        <v>1</v>
      </c>
      <c r="R207" t="b">
        <v>0</v>
      </c>
      <c r="S207" t="s">
        <v>33</v>
      </c>
      <c r="T207" t="str">
        <f>LEFT(S207,FIND("~",SUBSTITUTE(S207,"/","~",LEN(S207)-LEN(SUBSTITUTE(S207,"/",""))))-1)</f>
        <v>theater</v>
      </c>
      <c r="U207" t="str">
        <f>RIGHT(S207,LEN(S207)-FIND("/",S207))</f>
        <v>plays</v>
      </c>
    </row>
    <row r="208" spans="1:21" x14ac:dyDescent="0.35">
      <c r="A208">
        <v>206</v>
      </c>
      <c r="B208" s="4" t="s">
        <v>464</v>
      </c>
      <c r="C208" s="3" t="s">
        <v>465</v>
      </c>
      <c r="D208" s="11">
        <v>3500</v>
      </c>
      <c r="E208" s="11">
        <v>3496</v>
      </c>
      <c r="F208" s="9">
        <f>E208/D208*100</f>
        <v>99.885714285714286</v>
      </c>
      <c r="G208" s="6" t="s">
        <v>14</v>
      </c>
      <c r="H208">
        <v>57</v>
      </c>
      <c r="I208" s="11">
        <f>E208/H208</f>
        <v>61.333333333333336</v>
      </c>
      <c r="J208" t="s">
        <v>21</v>
      </c>
      <c r="K208" t="s">
        <v>22</v>
      </c>
      <c r="L208" s="19">
        <f>(((N208/60)/60)/24)+DATE(1970,1,1)</f>
        <v>40236.25</v>
      </c>
      <c r="M208" s="16">
        <f>(((N208/60)/60)/24)+DATE(1970,1,1)</f>
        <v>40236.25</v>
      </c>
      <c r="N208">
        <v>1267250400</v>
      </c>
      <c r="O208" s="19">
        <f>(((P208/60)/60)/24)+DATE(1970,1,1)</f>
        <v>40245.25</v>
      </c>
      <c r="P208">
        <v>1268028000</v>
      </c>
      <c r="Q208" t="b">
        <v>0</v>
      </c>
      <c r="R208" t="b">
        <v>0</v>
      </c>
      <c r="S208" t="s">
        <v>119</v>
      </c>
      <c r="T208" t="str">
        <f>LEFT(S208,FIND("~",SUBSTITUTE(S208,"/","~",LEN(S208)-LEN(SUBSTITUTE(S208,"/",""))))-1)</f>
        <v>publishing</v>
      </c>
      <c r="U208" t="str">
        <f>RIGHT(S208,LEN(S208)-FIND("/",S208))</f>
        <v>fiction</v>
      </c>
    </row>
    <row r="209" spans="1:21" ht="31" x14ac:dyDescent="0.35">
      <c r="A209">
        <v>207</v>
      </c>
      <c r="B209" s="4" t="s">
        <v>466</v>
      </c>
      <c r="C209" s="3" t="s">
        <v>467</v>
      </c>
      <c r="D209" s="11">
        <v>3500</v>
      </c>
      <c r="E209" s="11">
        <v>4257</v>
      </c>
      <c r="F209" s="9">
        <f>E209/D209*100</f>
        <v>121.62857142857142</v>
      </c>
      <c r="G209" s="6" t="s">
        <v>14</v>
      </c>
      <c r="H209">
        <v>43</v>
      </c>
      <c r="I209" s="11">
        <f>E209/H209</f>
        <v>99</v>
      </c>
      <c r="J209" t="s">
        <v>21</v>
      </c>
      <c r="K209" t="s">
        <v>22</v>
      </c>
      <c r="L209" s="19">
        <f>(((N209/60)/60)/24)+DATE(1970,1,1)</f>
        <v>43340.208333333328</v>
      </c>
      <c r="M209" s="16">
        <f>(((N209/60)/60)/24)+DATE(1970,1,1)</f>
        <v>43340.208333333328</v>
      </c>
      <c r="N209">
        <v>1535432400</v>
      </c>
      <c r="O209" s="19">
        <f>(((P209/60)/60)/24)+DATE(1970,1,1)</f>
        <v>43360.208333333328</v>
      </c>
      <c r="P209">
        <v>1537160400</v>
      </c>
      <c r="Q209" t="b">
        <v>0</v>
      </c>
      <c r="R209" t="b">
        <v>1</v>
      </c>
      <c r="S209" t="s">
        <v>23</v>
      </c>
      <c r="T209" t="str">
        <f>LEFT(S209,FIND("~",SUBSTITUTE(S209,"/","~",LEN(S209)-LEN(SUBSTITUTE(S209,"/",""))))-1)</f>
        <v>music</v>
      </c>
      <c r="U209" t="str">
        <f>RIGHT(S209,LEN(S209)-FIND("/",S209))</f>
        <v>rock</v>
      </c>
    </row>
    <row r="210" spans="1:21" x14ac:dyDescent="0.35">
      <c r="A210">
        <v>208</v>
      </c>
      <c r="B210" s="4" t="s">
        <v>468</v>
      </c>
      <c r="C210" s="3" t="s">
        <v>469</v>
      </c>
      <c r="D210" s="11">
        <v>3500</v>
      </c>
      <c r="E210" s="11">
        <v>199110</v>
      </c>
      <c r="F210" s="9">
        <f>E210/D210*100</f>
        <v>5688.8571428571431</v>
      </c>
      <c r="G210" s="6" t="s">
        <v>14</v>
      </c>
      <c r="H210">
        <v>2053</v>
      </c>
      <c r="I210" s="11">
        <f>E210/H210</f>
        <v>96.984900146127615</v>
      </c>
      <c r="J210" t="s">
        <v>21</v>
      </c>
      <c r="K210" t="s">
        <v>22</v>
      </c>
      <c r="L210" s="19">
        <f>(((N210/60)/60)/24)+DATE(1970,1,1)</f>
        <v>43048.25</v>
      </c>
      <c r="M210" s="16">
        <f>(((N210/60)/60)/24)+DATE(1970,1,1)</f>
        <v>43048.25</v>
      </c>
      <c r="N210">
        <v>1510207200</v>
      </c>
      <c r="O210" s="19">
        <f>(((P210/60)/60)/24)+DATE(1970,1,1)</f>
        <v>43072.25</v>
      </c>
      <c r="P210">
        <v>1512280800</v>
      </c>
      <c r="Q210" t="b">
        <v>0</v>
      </c>
      <c r="R210" t="b">
        <v>0</v>
      </c>
      <c r="S210" t="s">
        <v>42</v>
      </c>
      <c r="T210" t="str">
        <f>LEFT(S210,FIND("~",SUBSTITUTE(S210,"/","~",LEN(S210)-LEN(SUBSTITUTE(S210,"/",""))))-1)</f>
        <v>film &amp; video</v>
      </c>
      <c r="U210" t="str">
        <f>RIGHT(S210,LEN(S210)-FIND("/",S210))</f>
        <v>documentary</v>
      </c>
    </row>
    <row r="211" spans="1:21" x14ac:dyDescent="0.35">
      <c r="A211">
        <v>209</v>
      </c>
      <c r="B211" s="4" t="s">
        <v>470</v>
      </c>
      <c r="C211" s="3" t="s">
        <v>471</v>
      </c>
      <c r="D211" s="11">
        <v>3500</v>
      </c>
      <c r="E211" s="11">
        <v>41212</v>
      </c>
      <c r="F211" s="9">
        <f>E211/D211*100</f>
        <v>1177.4857142857143</v>
      </c>
      <c r="G211" s="6" t="s">
        <v>14</v>
      </c>
      <c r="H211">
        <v>808</v>
      </c>
      <c r="I211" s="11">
        <f>E211/H211</f>
        <v>51.004950495049506</v>
      </c>
      <c r="J211" t="s">
        <v>26</v>
      </c>
      <c r="K211" t="s">
        <v>27</v>
      </c>
      <c r="L211" s="19">
        <f>(((N211/60)/60)/24)+DATE(1970,1,1)</f>
        <v>42496.208333333328</v>
      </c>
      <c r="M211" s="16">
        <f>(((N211/60)/60)/24)+DATE(1970,1,1)</f>
        <v>42496.208333333328</v>
      </c>
      <c r="N211">
        <v>1462510800</v>
      </c>
      <c r="O211" s="19">
        <f>(((P211/60)/60)/24)+DATE(1970,1,1)</f>
        <v>42503.208333333328</v>
      </c>
      <c r="P211">
        <v>1463115600</v>
      </c>
      <c r="Q211" t="b">
        <v>0</v>
      </c>
      <c r="R211" t="b">
        <v>0</v>
      </c>
      <c r="S211" t="s">
        <v>42</v>
      </c>
      <c r="T211" t="str">
        <f>LEFT(S211,FIND("~",SUBSTITUTE(S211,"/","~",LEN(S211)-LEN(SUBSTITUTE(S211,"/",""))))-1)</f>
        <v>film &amp; video</v>
      </c>
      <c r="U211" t="str">
        <f>RIGHT(S211,LEN(S211)-FIND("/",S211))</f>
        <v>documentary</v>
      </c>
    </row>
    <row r="212" spans="1:21" x14ac:dyDescent="0.35">
      <c r="A212">
        <v>210</v>
      </c>
      <c r="B212" s="4" t="s">
        <v>472</v>
      </c>
      <c r="C212" s="3" t="s">
        <v>473</v>
      </c>
      <c r="D212" s="11">
        <v>3500</v>
      </c>
      <c r="E212" s="11">
        <v>6338</v>
      </c>
      <c r="F212" s="9">
        <f>E212/D212*100</f>
        <v>181.08571428571429</v>
      </c>
      <c r="G212" s="6" t="s">
        <v>14</v>
      </c>
      <c r="H212">
        <v>226</v>
      </c>
      <c r="I212" s="11">
        <f>E212/H212</f>
        <v>28.044247787610619</v>
      </c>
      <c r="J212" t="s">
        <v>36</v>
      </c>
      <c r="K212" t="s">
        <v>37</v>
      </c>
      <c r="L212" s="19">
        <f>(((N212/60)/60)/24)+DATE(1970,1,1)</f>
        <v>42797.25</v>
      </c>
      <c r="M212" s="16">
        <f>(((N212/60)/60)/24)+DATE(1970,1,1)</f>
        <v>42797.25</v>
      </c>
      <c r="N212">
        <v>1488520800</v>
      </c>
      <c r="O212" s="19">
        <f>(((P212/60)/60)/24)+DATE(1970,1,1)</f>
        <v>42824.208333333328</v>
      </c>
      <c r="P212">
        <v>1490850000</v>
      </c>
      <c r="Q212" t="b">
        <v>0</v>
      </c>
      <c r="R212" t="b">
        <v>0</v>
      </c>
      <c r="S212" t="s">
        <v>474</v>
      </c>
      <c r="T212" t="str">
        <f>LEFT(S212,FIND("~",SUBSTITUTE(S212,"/","~",LEN(S212)-LEN(SUBSTITUTE(S212,"/",""))))-1)</f>
        <v>film &amp; video</v>
      </c>
      <c r="U212" t="str">
        <f>RIGHT(S212,LEN(S212)-FIND("/",S212))</f>
        <v>science fiction</v>
      </c>
    </row>
    <row r="213" spans="1:21" ht="31" x14ac:dyDescent="0.35">
      <c r="A213">
        <v>211</v>
      </c>
      <c r="B213" s="4" t="s">
        <v>475</v>
      </c>
      <c r="C213" s="3" t="s">
        <v>476</v>
      </c>
      <c r="D213" s="11">
        <v>3600</v>
      </c>
      <c r="E213" s="11">
        <v>99100</v>
      </c>
      <c r="F213" s="9">
        <f>E213/D213*100</f>
        <v>2752.7777777777778</v>
      </c>
      <c r="G213" s="6" t="s">
        <v>14</v>
      </c>
      <c r="H213">
        <v>1625</v>
      </c>
      <c r="I213" s="11">
        <f>E213/H213</f>
        <v>60.984615384615381</v>
      </c>
      <c r="J213" t="s">
        <v>21</v>
      </c>
      <c r="K213" t="s">
        <v>22</v>
      </c>
      <c r="L213" s="19">
        <f>(((N213/60)/60)/24)+DATE(1970,1,1)</f>
        <v>41513.208333333336</v>
      </c>
      <c r="M213" s="16">
        <f>(((N213/60)/60)/24)+DATE(1970,1,1)</f>
        <v>41513.208333333336</v>
      </c>
      <c r="N213">
        <v>1377579600</v>
      </c>
      <c r="O213" s="19">
        <f>(((P213/60)/60)/24)+DATE(1970,1,1)</f>
        <v>41537.208333333336</v>
      </c>
      <c r="P213">
        <v>1379653200</v>
      </c>
      <c r="Q213" t="b">
        <v>0</v>
      </c>
      <c r="R213" t="b">
        <v>0</v>
      </c>
      <c r="S213" t="s">
        <v>33</v>
      </c>
      <c r="T213" t="str">
        <f>LEFT(S213,FIND("~",SUBSTITUTE(S213,"/","~",LEN(S213)-LEN(SUBSTITUTE(S213,"/",""))))-1)</f>
        <v>theater</v>
      </c>
      <c r="U213" t="str">
        <f>RIGHT(S213,LEN(S213)-FIND("/",S213))</f>
        <v>plays</v>
      </c>
    </row>
    <row r="214" spans="1:21" ht="31" x14ac:dyDescent="0.35">
      <c r="A214">
        <v>212</v>
      </c>
      <c r="B214" s="4" t="s">
        <v>477</v>
      </c>
      <c r="C214" s="3" t="s">
        <v>478</v>
      </c>
      <c r="D214" s="11">
        <v>3600</v>
      </c>
      <c r="E214" s="11">
        <v>12300</v>
      </c>
      <c r="F214" s="9">
        <f>E214/D214*100</f>
        <v>341.66666666666663</v>
      </c>
      <c r="G214" s="6" t="s">
        <v>14</v>
      </c>
      <c r="H214">
        <v>168</v>
      </c>
      <c r="I214" s="11">
        <f>E214/H214</f>
        <v>73.214285714285708</v>
      </c>
      <c r="J214" t="s">
        <v>21</v>
      </c>
      <c r="K214" t="s">
        <v>22</v>
      </c>
      <c r="L214" s="19">
        <f>(((N214/60)/60)/24)+DATE(1970,1,1)</f>
        <v>43814.25</v>
      </c>
      <c r="M214" s="16">
        <f>(((N214/60)/60)/24)+DATE(1970,1,1)</f>
        <v>43814.25</v>
      </c>
      <c r="N214">
        <v>1576389600</v>
      </c>
      <c r="O214" s="19">
        <f>(((P214/60)/60)/24)+DATE(1970,1,1)</f>
        <v>43860.25</v>
      </c>
      <c r="P214">
        <v>1580364000</v>
      </c>
      <c r="Q214" t="b">
        <v>0</v>
      </c>
      <c r="R214" t="b">
        <v>0</v>
      </c>
      <c r="S214" t="s">
        <v>33</v>
      </c>
      <c r="T214" t="str">
        <f>LEFT(S214,FIND("~",SUBSTITUTE(S214,"/","~",LEN(S214)-LEN(SUBSTITUTE(S214,"/",""))))-1)</f>
        <v>theater</v>
      </c>
      <c r="U214" t="str">
        <f>RIGHT(S214,LEN(S214)-FIND("/",S214))</f>
        <v>plays</v>
      </c>
    </row>
    <row r="215" spans="1:21" ht="31" x14ac:dyDescent="0.35">
      <c r="A215">
        <v>213</v>
      </c>
      <c r="B215" s="4" t="s">
        <v>479</v>
      </c>
      <c r="C215" s="3" t="s">
        <v>480</v>
      </c>
      <c r="D215" s="11">
        <v>3600</v>
      </c>
      <c r="E215" s="11">
        <v>171549</v>
      </c>
      <c r="F215" s="9">
        <f>E215/D215*100</f>
        <v>4765.25</v>
      </c>
      <c r="G215" s="6" t="s">
        <v>14</v>
      </c>
      <c r="H215">
        <v>4289</v>
      </c>
      <c r="I215" s="11">
        <f>E215/H215</f>
        <v>39.997435299603637</v>
      </c>
      <c r="J215" t="s">
        <v>21</v>
      </c>
      <c r="K215" t="s">
        <v>22</v>
      </c>
      <c r="L215" s="19">
        <f>(((N215/60)/60)/24)+DATE(1970,1,1)</f>
        <v>40488.208333333336</v>
      </c>
      <c r="M215" s="16">
        <f>(((N215/60)/60)/24)+DATE(1970,1,1)</f>
        <v>40488.208333333336</v>
      </c>
      <c r="N215">
        <v>1289019600</v>
      </c>
      <c r="O215" s="19">
        <f>(((P215/60)/60)/24)+DATE(1970,1,1)</f>
        <v>40496.25</v>
      </c>
      <c r="P215">
        <v>1289714400</v>
      </c>
      <c r="Q215" t="b">
        <v>0</v>
      </c>
      <c r="R215" t="b">
        <v>1</v>
      </c>
      <c r="S215" t="s">
        <v>60</v>
      </c>
      <c r="T215" t="str">
        <f>LEFT(S215,FIND("~",SUBSTITUTE(S215,"/","~",LEN(S215)-LEN(SUBSTITUTE(S215,"/",""))))-1)</f>
        <v>music</v>
      </c>
      <c r="U215" t="str">
        <f>RIGHT(S215,LEN(S215)-FIND("/",S215))</f>
        <v>indie rock</v>
      </c>
    </row>
    <row r="216" spans="1:21" x14ac:dyDescent="0.35">
      <c r="A216">
        <v>214</v>
      </c>
      <c r="B216" s="4" t="s">
        <v>481</v>
      </c>
      <c r="C216" s="3" t="s">
        <v>482</v>
      </c>
      <c r="D216" s="11">
        <v>3600</v>
      </c>
      <c r="E216" s="11">
        <v>14324</v>
      </c>
      <c r="F216" s="9">
        <f>E216/D216*100</f>
        <v>397.88888888888886</v>
      </c>
      <c r="G216" s="6" t="s">
        <v>14</v>
      </c>
      <c r="H216">
        <v>165</v>
      </c>
      <c r="I216" s="11">
        <f>E216/H216</f>
        <v>86.812121212121212</v>
      </c>
      <c r="J216" t="s">
        <v>21</v>
      </c>
      <c r="K216" t="s">
        <v>22</v>
      </c>
      <c r="L216" s="19">
        <f>(((N216/60)/60)/24)+DATE(1970,1,1)</f>
        <v>40409.208333333336</v>
      </c>
      <c r="M216" s="16">
        <f>(((N216/60)/60)/24)+DATE(1970,1,1)</f>
        <v>40409.208333333336</v>
      </c>
      <c r="N216">
        <v>1282194000</v>
      </c>
      <c r="O216" s="19">
        <f>(((P216/60)/60)/24)+DATE(1970,1,1)</f>
        <v>40415.208333333336</v>
      </c>
      <c r="P216">
        <v>1282712400</v>
      </c>
      <c r="Q216" t="b">
        <v>0</v>
      </c>
      <c r="R216" t="b">
        <v>0</v>
      </c>
      <c r="S216" t="s">
        <v>23</v>
      </c>
      <c r="T216" t="str">
        <f>LEFT(S216,FIND("~",SUBSTITUTE(S216,"/","~",LEN(S216)-LEN(SUBSTITUTE(S216,"/",""))))-1)</f>
        <v>music</v>
      </c>
      <c r="U216" t="str">
        <f>RIGHT(S216,LEN(S216)-FIND("/",S216))</f>
        <v>rock</v>
      </c>
    </row>
    <row r="217" spans="1:21" x14ac:dyDescent="0.35">
      <c r="A217">
        <v>215</v>
      </c>
      <c r="B217" s="4" t="s">
        <v>483</v>
      </c>
      <c r="C217" s="3" t="s">
        <v>484</v>
      </c>
      <c r="D217" s="11">
        <v>3600</v>
      </c>
      <c r="E217" s="11">
        <v>6024</v>
      </c>
      <c r="F217" s="9">
        <f>E217/D217*100</f>
        <v>167.33333333333334</v>
      </c>
      <c r="G217" s="6" t="s">
        <v>14</v>
      </c>
      <c r="H217">
        <v>143</v>
      </c>
      <c r="I217" s="11">
        <f>E217/H217</f>
        <v>42.125874125874127</v>
      </c>
      <c r="J217" t="s">
        <v>21</v>
      </c>
      <c r="K217" t="s">
        <v>22</v>
      </c>
      <c r="L217" s="19">
        <f>(((N217/60)/60)/24)+DATE(1970,1,1)</f>
        <v>43509.25</v>
      </c>
      <c r="M217" s="16">
        <f>(((N217/60)/60)/24)+DATE(1970,1,1)</f>
        <v>43509.25</v>
      </c>
      <c r="N217">
        <v>1550037600</v>
      </c>
      <c r="O217" s="19">
        <f>(((P217/60)/60)/24)+DATE(1970,1,1)</f>
        <v>43511.25</v>
      </c>
      <c r="P217">
        <v>1550210400</v>
      </c>
      <c r="Q217" t="b">
        <v>0</v>
      </c>
      <c r="R217" t="b">
        <v>0</v>
      </c>
      <c r="S217" t="s">
        <v>33</v>
      </c>
      <c r="T217" t="str">
        <f>LEFT(S217,FIND("~",SUBSTITUTE(S217,"/","~",LEN(S217)-LEN(SUBSTITUTE(S217,"/",""))))-1)</f>
        <v>theater</v>
      </c>
      <c r="U217" t="str">
        <f>RIGHT(S217,LEN(S217)-FIND("/",S217))</f>
        <v>plays</v>
      </c>
    </row>
    <row r="218" spans="1:21" x14ac:dyDescent="0.35">
      <c r="A218">
        <v>216</v>
      </c>
      <c r="B218" s="4" t="s">
        <v>485</v>
      </c>
      <c r="C218" s="3" t="s">
        <v>486</v>
      </c>
      <c r="D218" s="11">
        <v>3600</v>
      </c>
      <c r="E218" s="11">
        <v>188721</v>
      </c>
      <c r="F218" s="9">
        <f>E218/D218*100</f>
        <v>5242.25</v>
      </c>
      <c r="G218" s="6" t="s">
        <v>14</v>
      </c>
      <c r="H218">
        <v>1815</v>
      </c>
      <c r="I218" s="11">
        <f>E218/H218</f>
        <v>103.97851239669421</v>
      </c>
      <c r="J218" t="s">
        <v>21</v>
      </c>
      <c r="K218" t="s">
        <v>22</v>
      </c>
      <c r="L218" s="19">
        <f>(((N218/60)/60)/24)+DATE(1970,1,1)</f>
        <v>40869.25</v>
      </c>
      <c r="M218" s="16">
        <f>(((N218/60)/60)/24)+DATE(1970,1,1)</f>
        <v>40869.25</v>
      </c>
      <c r="N218">
        <v>1321941600</v>
      </c>
      <c r="O218" s="19">
        <f>(((P218/60)/60)/24)+DATE(1970,1,1)</f>
        <v>40871.25</v>
      </c>
      <c r="P218">
        <v>1322114400</v>
      </c>
      <c r="Q218" t="b">
        <v>0</v>
      </c>
      <c r="R218" t="b">
        <v>0</v>
      </c>
      <c r="S218" t="s">
        <v>33</v>
      </c>
      <c r="T218" t="str">
        <f>LEFT(S218,FIND("~",SUBSTITUTE(S218,"/","~",LEN(S218)-LEN(SUBSTITUTE(S218,"/",""))))-1)</f>
        <v>theater</v>
      </c>
      <c r="U218" t="str">
        <f>RIGHT(S218,LEN(S218)-FIND("/",S218))</f>
        <v>plays</v>
      </c>
    </row>
    <row r="219" spans="1:21" x14ac:dyDescent="0.35">
      <c r="A219">
        <v>217</v>
      </c>
      <c r="B219" s="4" t="s">
        <v>487</v>
      </c>
      <c r="C219" s="3" t="s">
        <v>488</v>
      </c>
      <c r="D219" s="11">
        <v>3600</v>
      </c>
      <c r="E219" s="11">
        <v>57911</v>
      </c>
      <c r="F219" s="9">
        <f>E219/D219*100</f>
        <v>1608.6388888888887</v>
      </c>
      <c r="G219" s="6" t="s">
        <v>14</v>
      </c>
      <c r="H219">
        <v>934</v>
      </c>
      <c r="I219" s="11">
        <f>E219/H219</f>
        <v>62.003211991434689</v>
      </c>
      <c r="J219" t="s">
        <v>21</v>
      </c>
      <c r="K219" t="s">
        <v>22</v>
      </c>
      <c r="L219" s="19">
        <f>(((N219/60)/60)/24)+DATE(1970,1,1)</f>
        <v>43583.208333333328</v>
      </c>
      <c r="M219" s="16">
        <f>(((N219/60)/60)/24)+DATE(1970,1,1)</f>
        <v>43583.208333333328</v>
      </c>
      <c r="N219">
        <v>1556427600</v>
      </c>
      <c r="O219" s="19">
        <f>(((P219/60)/60)/24)+DATE(1970,1,1)</f>
        <v>43592.208333333328</v>
      </c>
      <c r="P219">
        <v>1557205200</v>
      </c>
      <c r="Q219" t="b">
        <v>0</v>
      </c>
      <c r="R219" t="b">
        <v>0</v>
      </c>
      <c r="S219" t="s">
        <v>474</v>
      </c>
      <c r="T219" t="str">
        <f>LEFT(S219,FIND("~",SUBSTITUTE(S219,"/","~",LEN(S219)-LEN(SUBSTITUTE(S219,"/",""))))-1)</f>
        <v>film &amp; video</v>
      </c>
      <c r="U219" t="str">
        <f>RIGHT(S219,LEN(S219)-FIND("/",S219))</f>
        <v>science fiction</v>
      </c>
    </row>
    <row r="220" spans="1:21" x14ac:dyDescent="0.35">
      <c r="A220">
        <v>218</v>
      </c>
      <c r="B220" s="4" t="s">
        <v>489</v>
      </c>
      <c r="C220" s="3" t="s">
        <v>490</v>
      </c>
      <c r="D220" s="11">
        <v>3600</v>
      </c>
      <c r="E220" s="11">
        <v>12309</v>
      </c>
      <c r="F220" s="9">
        <f>E220/D220*100</f>
        <v>341.91666666666663</v>
      </c>
      <c r="G220" s="6" t="s">
        <v>14</v>
      </c>
      <c r="H220">
        <v>397</v>
      </c>
      <c r="I220" s="11">
        <f>E220/H220</f>
        <v>31.005037783375315</v>
      </c>
      <c r="J220" t="s">
        <v>40</v>
      </c>
      <c r="K220" t="s">
        <v>41</v>
      </c>
      <c r="L220" s="19">
        <f>(((N220/60)/60)/24)+DATE(1970,1,1)</f>
        <v>40858.25</v>
      </c>
      <c r="M220" s="16">
        <f>(((N220/60)/60)/24)+DATE(1970,1,1)</f>
        <v>40858.25</v>
      </c>
      <c r="N220">
        <v>1320991200</v>
      </c>
      <c r="O220" s="19">
        <f>(((P220/60)/60)/24)+DATE(1970,1,1)</f>
        <v>40892.25</v>
      </c>
      <c r="P220">
        <v>1323928800</v>
      </c>
      <c r="Q220" t="b">
        <v>0</v>
      </c>
      <c r="R220" t="b">
        <v>1</v>
      </c>
      <c r="S220" t="s">
        <v>100</v>
      </c>
      <c r="T220" t="str">
        <f>LEFT(S220,FIND("~",SUBSTITUTE(S220,"/","~",LEN(S220)-LEN(SUBSTITUTE(S220,"/",""))))-1)</f>
        <v>film &amp; video</v>
      </c>
      <c r="U220" t="str">
        <f>RIGHT(S220,LEN(S220)-FIND("/",S220))</f>
        <v>shorts</v>
      </c>
    </row>
    <row r="221" spans="1:21" x14ac:dyDescent="0.35">
      <c r="A221">
        <v>219</v>
      </c>
      <c r="B221" s="4" t="s">
        <v>491</v>
      </c>
      <c r="C221" s="3" t="s">
        <v>492</v>
      </c>
      <c r="D221" s="11">
        <v>3600</v>
      </c>
      <c r="E221" s="11">
        <v>138497</v>
      </c>
      <c r="F221" s="9">
        <f>E221/D221*100</f>
        <v>3847.1388888888887</v>
      </c>
      <c r="G221" s="6" t="s">
        <v>14</v>
      </c>
      <c r="H221">
        <v>1539</v>
      </c>
      <c r="I221" s="11">
        <f>E221/H221</f>
        <v>89.991552956465242</v>
      </c>
      <c r="J221" t="s">
        <v>21</v>
      </c>
      <c r="K221" t="s">
        <v>22</v>
      </c>
      <c r="L221" s="19">
        <f>(((N221/60)/60)/24)+DATE(1970,1,1)</f>
        <v>41137.208333333336</v>
      </c>
      <c r="M221" s="16">
        <f>(((N221/60)/60)/24)+DATE(1970,1,1)</f>
        <v>41137.208333333336</v>
      </c>
      <c r="N221">
        <v>1345093200</v>
      </c>
      <c r="O221" s="19">
        <f>(((P221/60)/60)/24)+DATE(1970,1,1)</f>
        <v>41149.208333333336</v>
      </c>
      <c r="P221">
        <v>1346130000</v>
      </c>
      <c r="Q221" t="b">
        <v>0</v>
      </c>
      <c r="R221" t="b">
        <v>0</v>
      </c>
      <c r="S221" t="s">
        <v>71</v>
      </c>
      <c r="T221" t="str">
        <f>LEFT(S221,FIND("~",SUBSTITUTE(S221,"/","~",LEN(S221)-LEN(SUBSTITUTE(S221,"/",""))))-1)</f>
        <v>film &amp; video</v>
      </c>
      <c r="U221" t="str">
        <f>RIGHT(S221,LEN(S221)-FIND("/",S221))</f>
        <v>animation</v>
      </c>
    </row>
    <row r="222" spans="1:21" x14ac:dyDescent="0.35">
      <c r="A222">
        <v>220</v>
      </c>
      <c r="B222" s="4" t="s">
        <v>493</v>
      </c>
      <c r="C222" s="3" t="s">
        <v>494</v>
      </c>
      <c r="D222" s="11">
        <v>3700</v>
      </c>
      <c r="E222" s="11">
        <v>667</v>
      </c>
      <c r="F222" s="9">
        <f>E222/D222*100</f>
        <v>18.027027027027025</v>
      </c>
      <c r="G222" s="6" t="s">
        <v>14</v>
      </c>
      <c r="H222">
        <v>17</v>
      </c>
      <c r="I222" s="11">
        <f>E222/H222</f>
        <v>39.235294117647058</v>
      </c>
      <c r="J222" t="s">
        <v>21</v>
      </c>
      <c r="K222" t="s">
        <v>22</v>
      </c>
      <c r="L222" s="19">
        <f>(((N222/60)/60)/24)+DATE(1970,1,1)</f>
        <v>40725.208333333336</v>
      </c>
      <c r="M222" s="16">
        <f>(((N222/60)/60)/24)+DATE(1970,1,1)</f>
        <v>40725.208333333336</v>
      </c>
      <c r="N222">
        <v>1309496400</v>
      </c>
      <c r="O222" s="19">
        <f>(((P222/60)/60)/24)+DATE(1970,1,1)</f>
        <v>40743.208333333336</v>
      </c>
      <c r="P222">
        <v>1311051600</v>
      </c>
      <c r="Q222" t="b">
        <v>1</v>
      </c>
      <c r="R222" t="b">
        <v>0</v>
      </c>
      <c r="S222" t="s">
        <v>33</v>
      </c>
      <c r="T222" t="str">
        <f>LEFT(S222,FIND("~",SUBSTITUTE(S222,"/","~",LEN(S222)-LEN(SUBSTITUTE(S222,"/",""))))-1)</f>
        <v>theater</v>
      </c>
      <c r="U222" t="str">
        <f>RIGHT(S222,LEN(S222)-FIND("/",S222))</f>
        <v>plays</v>
      </c>
    </row>
    <row r="223" spans="1:21" ht="31" x14ac:dyDescent="0.35">
      <c r="A223">
        <v>221</v>
      </c>
      <c r="B223" s="4" t="s">
        <v>495</v>
      </c>
      <c r="C223" s="3" t="s">
        <v>496</v>
      </c>
      <c r="D223" s="11">
        <v>3700</v>
      </c>
      <c r="E223" s="11">
        <v>119830</v>
      </c>
      <c r="F223" s="9">
        <f>E223/D223*100</f>
        <v>3238.6486486486492</v>
      </c>
      <c r="G223" s="6" t="s">
        <v>14</v>
      </c>
      <c r="H223">
        <v>2179</v>
      </c>
      <c r="I223" s="11">
        <f>E223/H223</f>
        <v>54.993116108306566</v>
      </c>
      <c r="J223" t="s">
        <v>21</v>
      </c>
      <c r="K223" t="s">
        <v>22</v>
      </c>
      <c r="L223" s="19">
        <f>(((N223/60)/60)/24)+DATE(1970,1,1)</f>
        <v>41081.208333333336</v>
      </c>
      <c r="M223" s="16">
        <f>(((N223/60)/60)/24)+DATE(1970,1,1)</f>
        <v>41081.208333333336</v>
      </c>
      <c r="N223">
        <v>1340254800</v>
      </c>
      <c r="O223" s="19">
        <f>(((P223/60)/60)/24)+DATE(1970,1,1)</f>
        <v>41083.208333333336</v>
      </c>
      <c r="P223">
        <v>1340427600</v>
      </c>
      <c r="Q223" t="b">
        <v>1</v>
      </c>
      <c r="R223" t="b">
        <v>0</v>
      </c>
      <c r="S223" t="s">
        <v>17</v>
      </c>
      <c r="T223" t="str">
        <f>LEFT(S223,FIND("~",SUBSTITUTE(S223,"/","~",LEN(S223)-LEN(SUBSTITUTE(S223,"/",""))))-1)</f>
        <v>food</v>
      </c>
      <c r="U223" t="str">
        <f>RIGHT(S223,LEN(S223)-FIND("/",S223))</f>
        <v>food trucks</v>
      </c>
    </row>
    <row r="224" spans="1:21" x14ac:dyDescent="0.35">
      <c r="A224">
        <v>222</v>
      </c>
      <c r="B224" s="4" t="s">
        <v>497</v>
      </c>
      <c r="C224" s="3" t="s">
        <v>498</v>
      </c>
      <c r="D224" s="11">
        <v>3700</v>
      </c>
      <c r="E224" s="11">
        <v>6623</v>
      </c>
      <c r="F224" s="9">
        <f>E224/D224*100</f>
        <v>179</v>
      </c>
      <c r="G224" s="6" t="s">
        <v>14</v>
      </c>
      <c r="H224">
        <v>138</v>
      </c>
      <c r="I224" s="11">
        <f>E224/H224</f>
        <v>47.992753623188406</v>
      </c>
      <c r="J224" t="s">
        <v>21</v>
      </c>
      <c r="K224" t="s">
        <v>22</v>
      </c>
      <c r="L224" s="19">
        <f>(((N224/60)/60)/24)+DATE(1970,1,1)</f>
        <v>41914.208333333336</v>
      </c>
      <c r="M224" s="16">
        <f>(((N224/60)/60)/24)+DATE(1970,1,1)</f>
        <v>41914.208333333336</v>
      </c>
      <c r="N224">
        <v>1412226000</v>
      </c>
      <c r="O224" s="19">
        <f>(((P224/60)/60)/24)+DATE(1970,1,1)</f>
        <v>41915.208333333336</v>
      </c>
      <c r="P224">
        <v>1412312400</v>
      </c>
      <c r="Q224" t="b">
        <v>0</v>
      </c>
      <c r="R224" t="b">
        <v>0</v>
      </c>
      <c r="S224" t="s">
        <v>122</v>
      </c>
      <c r="T224" t="str">
        <f>LEFT(S224,FIND("~",SUBSTITUTE(S224,"/","~",LEN(S224)-LEN(SUBSTITUTE(S224,"/",""))))-1)</f>
        <v>photography</v>
      </c>
      <c r="U224" t="str">
        <f>RIGHT(S224,LEN(S224)-FIND("/",S224))</f>
        <v>photography books</v>
      </c>
    </row>
    <row r="225" spans="1:21" x14ac:dyDescent="0.35">
      <c r="A225">
        <v>223</v>
      </c>
      <c r="B225" s="4" t="s">
        <v>499</v>
      </c>
      <c r="C225" s="3" t="s">
        <v>500</v>
      </c>
      <c r="D225" s="11">
        <v>3700</v>
      </c>
      <c r="E225" s="11">
        <v>81897</v>
      </c>
      <c r="F225" s="9">
        <f>E225/D225*100</f>
        <v>2213.4324324324325</v>
      </c>
      <c r="G225" s="6" t="s">
        <v>14</v>
      </c>
      <c r="H225">
        <v>931</v>
      </c>
      <c r="I225" s="11">
        <f>E225/H225</f>
        <v>87.966702470461868</v>
      </c>
      <c r="J225" t="s">
        <v>21</v>
      </c>
      <c r="K225" t="s">
        <v>22</v>
      </c>
      <c r="L225" s="19">
        <f>(((N225/60)/60)/24)+DATE(1970,1,1)</f>
        <v>42445.208333333328</v>
      </c>
      <c r="M225" s="16">
        <f>(((N225/60)/60)/24)+DATE(1970,1,1)</f>
        <v>42445.208333333328</v>
      </c>
      <c r="N225">
        <v>1458104400</v>
      </c>
      <c r="O225" s="19">
        <f>(((P225/60)/60)/24)+DATE(1970,1,1)</f>
        <v>42459.208333333328</v>
      </c>
      <c r="P225">
        <v>1459314000</v>
      </c>
      <c r="Q225" t="b">
        <v>0</v>
      </c>
      <c r="R225" t="b">
        <v>0</v>
      </c>
      <c r="S225" t="s">
        <v>33</v>
      </c>
      <c r="T225" t="str">
        <f>LEFT(S225,FIND("~",SUBSTITUTE(S225,"/","~",LEN(S225)-LEN(SUBSTITUTE(S225,"/",""))))-1)</f>
        <v>theater</v>
      </c>
      <c r="U225" t="str">
        <f>RIGHT(S225,LEN(S225)-FIND("/",S225))</f>
        <v>plays</v>
      </c>
    </row>
    <row r="226" spans="1:21" x14ac:dyDescent="0.35">
      <c r="A226">
        <v>224</v>
      </c>
      <c r="B226" s="4" t="s">
        <v>501</v>
      </c>
      <c r="C226" s="3" t="s">
        <v>502</v>
      </c>
      <c r="D226" s="11">
        <v>3700</v>
      </c>
      <c r="E226" s="11">
        <v>186885</v>
      </c>
      <c r="F226" s="9">
        <f>E226/D226*100</f>
        <v>5050.9459459459458</v>
      </c>
      <c r="G226" s="6" t="s">
        <v>14</v>
      </c>
      <c r="H226">
        <v>3594</v>
      </c>
      <c r="I226" s="11">
        <f>E226/H226</f>
        <v>51.999165275459099</v>
      </c>
      <c r="J226" t="s">
        <v>21</v>
      </c>
      <c r="K226" t="s">
        <v>22</v>
      </c>
      <c r="L226" s="19">
        <f>(((N226/60)/60)/24)+DATE(1970,1,1)</f>
        <v>41906.208333333336</v>
      </c>
      <c r="M226" s="16">
        <f>(((N226/60)/60)/24)+DATE(1970,1,1)</f>
        <v>41906.208333333336</v>
      </c>
      <c r="N226">
        <v>1411534800</v>
      </c>
      <c r="O226" s="19">
        <f>(((P226/60)/60)/24)+DATE(1970,1,1)</f>
        <v>41951.25</v>
      </c>
      <c r="P226">
        <v>1415426400</v>
      </c>
      <c r="Q226" t="b">
        <v>0</v>
      </c>
      <c r="R226" t="b">
        <v>0</v>
      </c>
      <c r="S226" t="s">
        <v>474</v>
      </c>
      <c r="T226" t="str">
        <f>LEFT(S226,FIND("~",SUBSTITUTE(S226,"/","~",LEN(S226)-LEN(SUBSTITUTE(S226,"/",""))))-1)</f>
        <v>film &amp; video</v>
      </c>
      <c r="U226" t="str">
        <f>RIGHT(S226,LEN(S226)-FIND("/",S226))</f>
        <v>science fiction</v>
      </c>
    </row>
    <row r="227" spans="1:21" x14ac:dyDescent="0.35">
      <c r="A227">
        <v>225</v>
      </c>
      <c r="B227" s="4" t="s">
        <v>503</v>
      </c>
      <c r="C227" s="3" t="s">
        <v>504</v>
      </c>
      <c r="D227" s="11">
        <v>3700</v>
      </c>
      <c r="E227" s="11">
        <v>176398</v>
      </c>
      <c r="F227" s="9">
        <f>E227/D227*100</f>
        <v>4767.5135135135133</v>
      </c>
      <c r="G227" s="6" t="s">
        <v>14</v>
      </c>
      <c r="H227">
        <v>5880</v>
      </c>
      <c r="I227" s="11">
        <f>E227/H227</f>
        <v>29.999659863945578</v>
      </c>
      <c r="J227" t="s">
        <v>21</v>
      </c>
      <c r="K227" t="s">
        <v>22</v>
      </c>
      <c r="L227" s="19">
        <f>(((N227/60)/60)/24)+DATE(1970,1,1)</f>
        <v>41762.208333333336</v>
      </c>
      <c r="M227" s="16">
        <f>(((N227/60)/60)/24)+DATE(1970,1,1)</f>
        <v>41762.208333333336</v>
      </c>
      <c r="N227">
        <v>1399093200</v>
      </c>
      <c r="O227" s="19">
        <f>(((P227/60)/60)/24)+DATE(1970,1,1)</f>
        <v>41762.208333333336</v>
      </c>
      <c r="P227">
        <v>1399093200</v>
      </c>
      <c r="Q227" t="b">
        <v>1</v>
      </c>
      <c r="R227" t="b">
        <v>0</v>
      </c>
      <c r="S227" t="s">
        <v>23</v>
      </c>
      <c r="T227" t="str">
        <f>LEFT(S227,FIND("~",SUBSTITUTE(S227,"/","~",LEN(S227)-LEN(SUBSTITUTE(S227,"/",""))))-1)</f>
        <v>music</v>
      </c>
      <c r="U227" t="str">
        <f>RIGHT(S227,LEN(S227)-FIND("/",S227))</f>
        <v>rock</v>
      </c>
    </row>
    <row r="228" spans="1:21" x14ac:dyDescent="0.35">
      <c r="A228">
        <v>226</v>
      </c>
      <c r="B228" s="4" t="s">
        <v>253</v>
      </c>
      <c r="C228" s="3" t="s">
        <v>505</v>
      </c>
      <c r="D228" s="11">
        <v>3700</v>
      </c>
      <c r="E228" s="11">
        <v>10999</v>
      </c>
      <c r="F228" s="9">
        <f>E228/D228*100</f>
        <v>297.27027027027026</v>
      </c>
      <c r="G228" s="6" t="s">
        <v>14</v>
      </c>
      <c r="H228">
        <v>112</v>
      </c>
      <c r="I228" s="11">
        <f>E228/H228</f>
        <v>98.205357142857139</v>
      </c>
      <c r="J228" t="s">
        <v>21</v>
      </c>
      <c r="K228" t="s">
        <v>22</v>
      </c>
      <c r="L228" s="19">
        <f>(((N228/60)/60)/24)+DATE(1970,1,1)</f>
        <v>40276.208333333336</v>
      </c>
      <c r="M228" s="16">
        <f>(((N228/60)/60)/24)+DATE(1970,1,1)</f>
        <v>40276.208333333336</v>
      </c>
      <c r="N228">
        <v>1270702800</v>
      </c>
      <c r="O228" s="19">
        <f>(((P228/60)/60)/24)+DATE(1970,1,1)</f>
        <v>40313.208333333336</v>
      </c>
      <c r="P228">
        <v>1273899600</v>
      </c>
      <c r="Q228" t="b">
        <v>0</v>
      </c>
      <c r="R228" t="b">
        <v>0</v>
      </c>
      <c r="S228" t="s">
        <v>122</v>
      </c>
      <c r="T228" t="str">
        <f>LEFT(S228,FIND("~",SUBSTITUTE(S228,"/","~",LEN(S228)-LEN(SUBSTITUTE(S228,"/",""))))-1)</f>
        <v>photography</v>
      </c>
      <c r="U228" t="str">
        <f>RIGHT(S228,LEN(S228)-FIND("/",S228))</f>
        <v>photography books</v>
      </c>
    </row>
    <row r="229" spans="1:21" x14ac:dyDescent="0.35">
      <c r="A229">
        <v>227</v>
      </c>
      <c r="B229" s="4" t="s">
        <v>506</v>
      </c>
      <c r="C229" s="3" t="s">
        <v>507</v>
      </c>
      <c r="D229" s="11">
        <v>3700</v>
      </c>
      <c r="E229" s="11">
        <v>102751</v>
      </c>
      <c r="F229" s="9">
        <f>E229/D229*100</f>
        <v>2777.0540540540542</v>
      </c>
      <c r="G229" s="6" t="s">
        <v>14</v>
      </c>
      <c r="H229">
        <v>943</v>
      </c>
      <c r="I229" s="11">
        <f>E229/H229</f>
        <v>108.96182396606575</v>
      </c>
      <c r="J229" t="s">
        <v>21</v>
      </c>
      <c r="K229" t="s">
        <v>22</v>
      </c>
      <c r="L229" s="19">
        <f>(((N229/60)/60)/24)+DATE(1970,1,1)</f>
        <v>42139.208333333328</v>
      </c>
      <c r="M229" s="16">
        <f>(((N229/60)/60)/24)+DATE(1970,1,1)</f>
        <v>42139.208333333328</v>
      </c>
      <c r="N229">
        <v>1431666000</v>
      </c>
      <c r="O229" s="19">
        <f>(((P229/60)/60)/24)+DATE(1970,1,1)</f>
        <v>42145.208333333328</v>
      </c>
      <c r="P229">
        <v>1432184400</v>
      </c>
      <c r="Q229" t="b">
        <v>0</v>
      </c>
      <c r="R229" t="b">
        <v>0</v>
      </c>
      <c r="S229" t="s">
        <v>292</v>
      </c>
      <c r="T229" t="str">
        <f>LEFT(S229,FIND("~",SUBSTITUTE(S229,"/","~",LEN(S229)-LEN(SUBSTITUTE(S229,"/",""))))-1)</f>
        <v>games</v>
      </c>
      <c r="U229" t="str">
        <f>RIGHT(S229,LEN(S229)-FIND("/",S229))</f>
        <v>mobile games</v>
      </c>
    </row>
    <row r="230" spans="1:21" x14ac:dyDescent="0.35">
      <c r="A230">
        <v>228</v>
      </c>
      <c r="B230" s="4" t="s">
        <v>508</v>
      </c>
      <c r="C230" s="3" t="s">
        <v>509</v>
      </c>
      <c r="D230" s="11">
        <v>3800</v>
      </c>
      <c r="E230" s="11">
        <v>165352</v>
      </c>
      <c r="F230" s="9">
        <f>E230/D230*100</f>
        <v>4351.3684210526317</v>
      </c>
      <c r="G230" s="6" t="s">
        <v>14</v>
      </c>
      <c r="H230">
        <v>2468</v>
      </c>
      <c r="I230" s="11">
        <f>E230/H230</f>
        <v>66.998379254457049</v>
      </c>
      <c r="J230" t="s">
        <v>21</v>
      </c>
      <c r="K230" t="s">
        <v>22</v>
      </c>
      <c r="L230" s="19">
        <f>(((N230/60)/60)/24)+DATE(1970,1,1)</f>
        <v>42613.208333333328</v>
      </c>
      <c r="M230" s="16">
        <f>(((N230/60)/60)/24)+DATE(1970,1,1)</f>
        <v>42613.208333333328</v>
      </c>
      <c r="N230">
        <v>1472619600</v>
      </c>
      <c r="O230" s="19">
        <f>(((P230/60)/60)/24)+DATE(1970,1,1)</f>
        <v>42638.208333333328</v>
      </c>
      <c r="P230">
        <v>1474779600</v>
      </c>
      <c r="Q230" t="b">
        <v>0</v>
      </c>
      <c r="R230" t="b">
        <v>0</v>
      </c>
      <c r="S230" t="s">
        <v>71</v>
      </c>
      <c r="T230" t="str">
        <f>LEFT(S230,FIND("~",SUBSTITUTE(S230,"/","~",LEN(S230)-LEN(SUBSTITUTE(S230,"/",""))))-1)</f>
        <v>film &amp; video</v>
      </c>
      <c r="U230" t="str">
        <f>RIGHT(S230,LEN(S230)-FIND("/",S230))</f>
        <v>animation</v>
      </c>
    </row>
    <row r="231" spans="1:21" x14ac:dyDescent="0.35">
      <c r="A231">
        <v>229</v>
      </c>
      <c r="B231" s="4" t="s">
        <v>510</v>
      </c>
      <c r="C231" s="3" t="s">
        <v>511</v>
      </c>
      <c r="D231" s="11">
        <v>3800</v>
      </c>
      <c r="E231" s="11">
        <v>165798</v>
      </c>
      <c r="F231" s="9">
        <f>E231/D231*100</f>
        <v>4363.105263157895</v>
      </c>
      <c r="G231" s="6" t="s">
        <v>14</v>
      </c>
      <c r="H231">
        <v>2551</v>
      </c>
      <c r="I231" s="11">
        <f>E231/H231</f>
        <v>64.99333594668758</v>
      </c>
      <c r="J231" t="s">
        <v>21</v>
      </c>
      <c r="K231" t="s">
        <v>22</v>
      </c>
      <c r="L231" s="19">
        <f>(((N231/60)/60)/24)+DATE(1970,1,1)</f>
        <v>42887.208333333328</v>
      </c>
      <c r="M231" s="16">
        <f>(((N231/60)/60)/24)+DATE(1970,1,1)</f>
        <v>42887.208333333328</v>
      </c>
      <c r="N231">
        <v>1496293200</v>
      </c>
      <c r="O231" s="19">
        <f>(((P231/60)/60)/24)+DATE(1970,1,1)</f>
        <v>42935.208333333328</v>
      </c>
      <c r="P231">
        <v>1500440400</v>
      </c>
      <c r="Q231" t="b">
        <v>0</v>
      </c>
      <c r="R231" t="b">
        <v>1</v>
      </c>
      <c r="S231" t="s">
        <v>292</v>
      </c>
      <c r="T231" t="str">
        <f>LEFT(S231,FIND("~",SUBSTITUTE(S231,"/","~",LEN(S231)-LEN(SUBSTITUTE(S231,"/",""))))-1)</f>
        <v>games</v>
      </c>
      <c r="U231" t="str">
        <f>RIGHT(S231,LEN(S231)-FIND("/",S231))</f>
        <v>mobile games</v>
      </c>
    </row>
    <row r="232" spans="1:21" x14ac:dyDescent="0.35">
      <c r="A232">
        <v>230</v>
      </c>
      <c r="B232" s="4" t="s">
        <v>512</v>
      </c>
      <c r="C232" s="3" t="s">
        <v>513</v>
      </c>
      <c r="D232" s="11">
        <v>3800</v>
      </c>
      <c r="E232" s="11">
        <v>10084</v>
      </c>
      <c r="F232" s="9">
        <f>E232/D232*100</f>
        <v>265.36842105263156</v>
      </c>
      <c r="G232" s="6" t="s">
        <v>14</v>
      </c>
      <c r="H232">
        <v>101</v>
      </c>
      <c r="I232" s="11">
        <f>E232/H232</f>
        <v>99.841584158415841</v>
      </c>
      <c r="J232" t="s">
        <v>21</v>
      </c>
      <c r="K232" t="s">
        <v>22</v>
      </c>
      <c r="L232" s="19">
        <f>(((N232/60)/60)/24)+DATE(1970,1,1)</f>
        <v>43805.25</v>
      </c>
      <c r="M232" s="16">
        <f>(((N232/60)/60)/24)+DATE(1970,1,1)</f>
        <v>43805.25</v>
      </c>
      <c r="N232">
        <v>1575612000</v>
      </c>
      <c r="O232" s="19">
        <f>(((P232/60)/60)/24)+DATE(1970,1,1)</f>
        <v>43805.25</v>
      </c>
      <c r="P232">
        <v>1575612000</v>
      </c>
      <c r="Q232" t="b">
        <v>0</v>
      </c>
      <c r="R232" t="b">
        <v>0</v>
      </c>
      <c r="S232" t="s">
        <v>89</v>
      </c>
      <c r="T232" t="str">
        <f>LEFT(S232,FIND("~",SUBSTITUTE(S232,"/","~",LEN(S232)-LEN(SUBSTITUTE(S232,"/",""))))-1)</f>
        <v>games</v>
      </c>
      <c r="U232" t="str">
        <f>RIGHT(S232,LEN(S232)-FIND("/",S232))</f>
        <v>video games</v>
      </c>
    </row>
    <row r="233" spans="1:21" x14ac:dyDescent="0.35">
      <c r="A233">
        <v>231</v>
      </c>
      <c r="B233" s="4" t="s">
        <v>514</v>
      </c>
      <c r="C233" s="3" t="s">
        <v>515</v>
      </c>
      <c r="D233" s="11">
        <v>3800</v>
      </c>
      <c r="E233" s="11">
        <v>5523</v>
      </c>
      <c r="F233" s="9">
        <f>E233/D233*100</f>
        <v>145.34210526315789</v>
      </c>
      <c r="G233" s="6" t="s">
        <v>14</v>
      </c>
      <c r="H233">
        <v>67</v>
      </c>
      <c r="I233" s="11">
        <f>E233/H233</f>
        <v>82.432835820895519</v>
      </c>
      <c r="J233" t="s">
        <v>21</v>
      </c>
      <c r="K233" t="s">
        <v>22</v>
      </c>
      <c r="L233" s="19">
        <f>(((N233/60)/60)/24)+DATE(1970,1,1)</f>
        <v>41415.208333333336</v>
      </c>
      <c r="M233" s="16">
        <f>(((N233/60)/60)/24)+DATE(1970,1,1)</f>
        <v>41415.208333333336</v>
      </c>
      <c r="N233">
        <v>1369112400</v>
      </c>
      <c r="O233" s="19">
        <f>(((P233/60)/60)/24)+DATE(1970,1,1)</f>
        <v>41473.208333333336</v>
      </c>
      <c r="P233">
        <v>1374123600</v>
      </c>
      <c r="Q233" t="b">
        <v>0</v>
      </c>
      <c r="R233" t="b">
        <v>0</v>
      </c>
      <c r="S233" t="s">
        <v>33</v>
      </c>
      <c r="T233" t="str">
        <f>LEFT(S233,FIND("~",SUBSTITUTE(S233,"/","~",LEN(S233)-LEN(SUBSTITUTE(S233,"/",""))))-1)</f>
        <v>theater</v>
      </c>
      <c r="U233" t="str">
        <f>RIGHT(S233,LEN(S233)-FIND("/",S233))</f>
        <v>plays</v>
      </c>
    </row>
    <row r="234" spans="1:21" x14ac:dyDescent="0.35">
      <c r="A234">
        <v>232</v>
      </c>
      <c r="B234" s="4" t="s">
        <v>516</v>
      </c>
      <c r="C234" s="3" t="s">
        <v>517</v>
      </c>
      <c r="D234" s="11">
        <v>3900</v>
      </c>
      <c r="E234" s="11">
        <v>5823</v>
      </c>
      <c r="F234" s="9">
        <f>E234/D234*100</f>
        <v>149.30769230769229</v>
      </c>
      <c r="G234" s="6" t="s">
        <v>14</v>
      </c>
      <c r="H234">
        <v>92</v>
      </c>
      <c r="I234" s="11">
        <f>E234/H234</f>
        <v>63.293478260869563</v>
      </c>
      <c r="J234" t="s">
        <v>21</v>
      </c>
      <c r="K234" t="s">
        <v>22</v>
      </c>
      <c r="L234" s="19">
        <f>(((N234/60)/60)/24)+DATE(1970,1,1)</f>
        <v>42576.208333333328</v>
      </c>
      <c r="M234" s="16">
        <f>(((N234/60)/60)/24)+DATE(1970,1,1)</f>
        <v>42576.208333333328</v>
      </c>
      <c r="N234">
        <v>1469422800</v>
      </c>
      <c r="O234" s="19">
        <f>(((P234/60)/60)/24)+DATE(1970,1,1)</f>
        <v>42577.208333333328</v>
      </c>
      <c r="P234">
        <v>1469509200</v>
      </c>
      <c r="Q234" t="b">
        <v>0</v>
      </c>
      <c r="R234" t="b">
        <v>0</v>
      </c>
      <c r="S234" t="s">
        <v>33</v>
      </c>
      <c r="T234" t="str">
        <f>LEFT(S234,FIND("~",SUBSTITUTE(S234,"/","~",LEN(S234)-LEN(SUBSTITUTE(S234,"/",""))))-1)</f>
        <v>theater</v>
      </c>
      <c r="U234" t="str">
        <f>RIGHT(S234,LEN(S234)-FIND("/",S234))</f>
        <v>plays</v>
      </c>
    </row>
    <row r="235" spans="1:21" x14ac:dyDescent="0.35">
      <c r="A235">
        <v>233</v>
      </c>
      <c r="B235" s="4" t="s">
        <v>518</v>
      </c>
      <c r="C235" s="3" t="s">
        <v>519</v>
      </c>
      <c r="D235" s="11">
        <v>3900</v>
      </c>
      <c r="E235" s="11">
        <v>6000</v>
      </c>
      <c r="F235" s="9">
        <f>E235/D235*100</f>
        <v>153.84615384615387</v>
      </c>
      <c r="G235" s="6" t="s">
        <v>14</v>
      </c>
      <c r="H235">
        <v>62</v>
      </c>
      <c r="I235" s="11">
        <f>E235/H235</f>
        <v>96.774193548387103</v>
      </c>
      <c r="J235" t="s">
        <v>21</v>
      </c>
      <c r="K235" t="s">
        <v>22</v>
      </c>
      <c r="L235" s="19">
        <f>(((N235/60)/60)/24)+DATE(1970,1,1)</f>
        <v>40706.208333333336</v>
      </c>
      <c r="M235" s="16">
        <f>(((N235/60)/60)/24)+DATE(1970,1,1)</f>
        <v>40706.208333333336</v>
      </c>
      <c r="N235">
        <v>1307854800</v>
      </c>
      <c r="O235" s="19">
        <f>(((P235/60)/60)/24)+DATE(1970,1,1)</f>
        <v>40722.208333333336</v>
      </c>
      <c r="P235">
        <v>1309237200</v>
      </c>
      <c r="Q235" t="b">
        <v>0</v>
      </c>
      <c r="R235" t="b">
        <v>0</v>
      </c>
      <c r="S235" t="s">
        <v>71</v>
      </c>
      <c r="T235" t="str">
        <f>LEFT(S235,FIND("~",SUBSTITUTE(S235,"/","~",LEN(S235)-LEN(SUBSTITUTE(S235,"/",""))))-1)</f>
        <v>film &amp; video</v>
      </c>
      <c r="U235" t="str">
        <f>RIGHT(S235,LEN(S235)-FIND("/",S235))</f>
        <v>animation</v>
      </c>
    </row>
    <row r="236" spans="1:21" x14ac:dyDescent="0.35">
      <c r="A236">
        <v>234</v>
      </c>
      <c r="B236" s="4" t="s">
        <v>520</v>
      </c>
      <c r="C236" s="3" t="s">
        <v>521</v>
      </c>
      <c r="D236" s="11">
        <v>3900</v>
      </c>
      <c r="E236" s="11">
        <v>8181</v>
      </c>
      <c r="F236" s="9">
        <f>E236/D236*100</f>
        <v>209.76923076923075</v>
      </c>
      <c r="G236" s="6" t="s">
        <v>14</v>
      </c>
      <c r="H236">
        <v>149</v>
      </c>
      <c r="I236" s="11">
        <f>E236/H236</f>
        <v>54.906040268456373</v>
      </c>
      <c r="J236" t="s">
        <v>107</v>
      </c>
      <c r="K236" t="s">
        <v>108</v>
      </c>
      <c r="L236" s="19">
        <f>(((N236/60)/60)/24)+DATE(1970,1,1)</f>
        <v>42969.208333333328</v>
      </c>
      <c r="M236" s="16">
        <f>(((N236/60)/60)/24)+DATE(1970,1,1)</f>
        <v>42969.208333333328</v>
      </c>
      <c r="N236">
        <v>1503378000</v>
      </c>
      <c r="O236" s="19">
        <f>(((P236/60)/60)/24)+DATE(1970,1,1)</f>
        <v>42976.208333333328</v>
      </c>
      <c r="P236">
        <v>1503982800</v>
      </c>
      <c r="Q236" t="b">
        <v>0</v>
      </c>
      <c r="R236" t="b">
        <v>1</v>
      </c>
      <c r="S236" t="s">
        <v>89</v>
      </c>
      <c r="T236" t="str">
        <f>LEFT(S236,FIND("~",SUBSTITUTE(S236,"/","~",LEN(S236)-LEN(SUBSTITUTE(S236,"/",""))))-1)</f>
        <v>games</v>
      </c>
      <c r="U236" t="str">
        <f>RIGHT(S236,LEN(S236)-FIND("/",S236))</f>
        <v>video games</v>
      </c>
    </row>
    <row r="237" spans="1:21" ht="31" x14ac:dyDescent="0.35">
      <c r="A237">
        <v>235</v>
      </c>
      <c r="B237" s="4" t="s">
        <v>522</v>
      </c>
      <c r="C237" s="3" t="s">
        <v>523</v>
      </c>
      <c r="D237" s="11">
        <v>3900</v>
      </c>
      <c r="E237" s="11">
        <v>3589</v>
      </c>
      <c r="F237" s="9">
        <f>E237/D237*100</f>
        <v>92.025641025641022</v>
      </c>
      <c r="G237" s="6" t="s">
        <v>14</v>
      </c>
      <c r="H237">
        <v>92</v>
      </c>
      <c r="I237" s="11">
        <f>E237/H237</f>
        <v>39.010869565217391</v>
      </c>
      <c r="J237" t="s">
        <v>21</v>
      </c>
      <c r="K237" t="s">
        <v>22</v>
      </c>
      <c r="L237" s="19">
        <f>(((N237/60)/60)/24)+DATE(1970,1,1)</f>
        <v>42779.25</v>
      </c>
      <c r="M237" s="16">
        <f>(((N237/60)/60)/24)+DATE(1970,1,1)</f>
        <v>42779.25</v>
      </c>
      <c r="N237">
        <v>1486965600</v>
      </c>
      <c r="O237" s="19">
        <f>(((P237/60)/60)/24)+DATE(1970,1,1)</f>
        <v>42784.25</v>
      </c>
      <c r="P237">
        <v>1487397600</v>
      </c>
      <c r="Q237" t="b">
        <v>0</v>
      </c>
      <c r="R237" t="b">
        <v>0</v>
      </c>
      <c r="S237" t="s">
        <v>71</v>
      </c>
      <c r="T237" t="str">
        <f>LEFT(S237,FIND("~",SUBSTITUTE(S237,"/","~",LEN(S237)-LEN(SUBSTITUTE(S237,"/",""))))-1)</f>
        <v>film &amp; video</v>
      </c>
      <c r="U237" t="str">
        <f>RIGHT(S237,LEN(S237)-FIND("/",S237))</f>
        <v>animation</v>
      </c>
    </row>
    <row r="238" spans="1:21" x14ac:dyDescent="0.35">
      <c r="A238">
        <v>236</v>
      </c>
      <c r="B238" s="4" t="s">
        <v>524</v>
      </c>
      <c r="C238" s="3" t="s">
        <v>525</v>
      </c>
      <c r="D238" s="11">
        <v>3900</v>
      </c>
      <c r="E238" s="11">
        <v>4323</v>
      </c>
      <c r="F238" s="9">
        <f>E238/D238*100</f>
        <v>110.84615384615384</v>
      </c>
      <c r="G238" s="6" t="s">
        <v>14</v>
      </c>
      <c r="H238">
        <v>57</v>
      </c>
      <c r="I238" s="11">
        <f>E238/H238</f>
        <v>75.84210526315789</v>
      </c>
      <c r="J238" t="s">
        <v>26</v>
      </c>
      <c r="K238" t="s">
        <v>27</v>
      </c>
      <c r="L238" s="19">
        <f>(((N238/60)/60)/24)+DATE(1970,1,1)</f>
        <v>43641.208333333328</v>
      </c>
      <c r="M238" s="16">
        <f>(((N238/60)/60)/24)+DATE(1970,1,1)</f>
        <v>43641.208333333328</v>
      </c>
      <c r="N238">
        <v>1561438800</v>
      </c>
      <c r="O238" s="19">
        <f>(((P238/60)/60)/24)+DATE(1970,1,1)</f>
        <v>43648.208333333328</v>
      </c>
      <c r="P238">
        <v>1562043600</v>
      </c>
      <c r="Q238" t="b">
        <v>0</v>
      </c>
      <c r="R238" t="b">
        <v>1</v>
      </c>
      <c r="S238" t="s">
        <v>23</v>
      </c>
      <c r="T238" t="str">
        <f>LEFT(S238,FIND("~",SUBSTITUTE(S238,"/","~",LEN(S238)-LEN(SUBSTITUTE(S238,"/",""))))-1)</f>
        <v>music</v>
      </c>
      <c r="U238" t="str">
        <f>RIGHT(S238,LEN(S238)-FIND("/",S238))</f>
        <v>rock</v>
      </c>
    </row>
    <row r="239" spans="1:21" ht="31" x14ac:dyDescent="0.35">
      <c r="A239">
        <v>237</v>
      </c>
      <c r="B239" s="4" t="s">
        <v>526</v>
      </c>
      <c r="C239" s="3" t="s">
        <v>527</v>
      </c>
      <c r="D239" s="11">
        <v>3900</v>
      </c>
      <c r="E239" s="11">
        <v>14822</v>
      </c>
      <c r="F239" s="9">
        <f>E239/D239*100</f>
        <v>380.05128205128204</v>
      </c>
      <c r="G239" s="6" t="s">
        <v>14</v>
      </c>
      <c r="H239">
        <v>329</v>
      </c>
      <c r="I239" s="11">
        <f>E239/H239</f>
        <v>45.051671732522799</v>
      </c>
      <c r="J239" t="s">
        <v>21</v>
      </c>
      <c r="K239" t="s">
        <v>22</v>
      </c>
      <c r="L239" s="19">
        <f>(((N239/60)/60)/24)+DATE(1970,1,1)</f>
        <v>41754.208333333336</v>
      </c>
      <c r="M239" s="16">
        <f>(((N239/60)/60)/24)+DATE(1970,1,1)</f>
        <v>41754.208333333336</v>
      </c>
      <c r="N239">
        <v>1398402000</v>
      </c>
      <c r="O239" s="19">
        <f>(((P239/60)/60)/24)+DATE(1970,1,1)</f>
        <v>41756.208333333336</v>
      </c>
      <c r="P239">
        <v>1398574800</v>
      </c>
      <c r="Q239" t="b">
        <v>0</v>
      </c>
      <c r="R239" t="b">
        <v>0</v>
      </c>
      <c r="S239" t="s">
        <v>71</v>
      </c>
      <c r="T239" t="str">
        <f>LEFT(S239,FIND("~",SUBSTITUTE(S239,"/","~",LEN(S239)-LEN(SUBSTITUTE(S239,"/",""))))-1)</f>
        <v>film &amp; video</v>
      </c>
      <c r="U239" t="str">
        <f>RIGHT(S239,LEN(S239)-FIND("/",S239))</f>
        <v>animation</v>
      </c>
    </row>
    <row r="240" spans="1:21" x14ac:dyDescent="0.35">
      <c r="A240">
        <v>238</v>
      </c>
      <c r="B240" s="4" t="s">
        <v>528</v>
      </c>
      <c r="C240" s="3" t="s">
        <v>529</v>
      </c>
      <c r="D240" s="11">
        <v>4000</v>
      </c>
      <c r="E240" s="11">
        <v>10138</v>
      </c>
      <c r="F240" s="9">
        <f>E240/D240*100</f>
        <v>253.45</v>
      </c>
      <c r="G240" s="6" t="s">
        <v>14</v>
      </c>
      <c r="H240">
        <v>97</v>
      </c>
      <c r="I240" s="11">
        <f>E240/H240</f>
        <v>104.51546391752578</v>
      </c>
      <c r="J240" t="s">
        <v>36</v>
      </c>
      <c r="K240" t="s">
        <v>37</v>
      </c>
      <c r="L240" s="19">
        <f>(((N240/60)/60)/24)+DATE(1970,1,1)</f>
        <v>43083.25</v>
      </c>
      <c r="M240" s="16">
        <f>(((N240/60)/60)/24)+DATE(1970,1,1)</f>
        <v>43083.25</v>
      </c>
      <c r="N240">
        <v>1513231200</v>
      </c>
      <c r="O240" s="19">
        <f>(((P240/60)/60)/24)+DATE(1970,1,1)</f>
        <v>43108.25</v>
      </c>
      <c r="P240">
        <v>1515391200</v>
      </c>
      <c r="Q240" t="b">
        <v>0</v>
      </c>
      <c r="R240" t="b">
        <v>1</v>
      </c>
      <c r="S240" t="s">
        <v>33</v>
      </c>
      <c r="T240" t="str">
        <f>LEFT(S240,FIND("~",SUBSTITUTE(S240,"/","~",LEN(S240)-LEN(SUBSTITUTE(S240,"/",""))))-1)</f>
        <v>theater</v>
      </c>
      <c r="U240" t="str">
        <f>RIGHT(S240,LEN(S240)-FIND("/",S240))</f>
        <v>plays</v>
      </c>
    </row>
    <row r="241" spans="1:21" ht="31" x14ac:dyDescent="0.35">
      <c r="A241">
        <v>239</v>
      </c>
      <c r="B241" s="4" t="s">
        <v>530</v>
      </c>
      <c r="C241" s="3" t="s">
        <v>531</v>
      </c>
      <c r="D241" s="11">
        <v>4000</v>
      </c>
      <c r="E241" s="11">
        <v>3127</v>
      </c>
      <c r="F241" s="9">
        <f>E241/D241*100</f>
        <v>78.174999999999997</v>
      </c>
      <c r="G241" s="6" t="s">
        <v>14</v>
      </c>
      <c r="H241">
        <v>41</v>
      </c>
      <c r="I241" s="11">
        <f>E241/H241</f>
        <v>76.268292682926827</v>
      </c>
      <c r="J241" t="s">
        <v>21</v>
      </c>
      <c r="K241" t="s">
        <v>22</v>
      </c>
      <c r="L241" s="19">
        <f>(((N241/60)/60)/24)+DATE(1970,1,1)</f>
        <v>42245.208333333328</v>
      </c>
      <c r="M241" s="16">
        <f>(((N241/60)/60)/24)+DATE(1970,1,1)</f>
        <v>42245.208333333328</v>
      </c>
      <c r="N241">
        <v>1440824400</v>
      </c>
      <c r="O241" s="19">
        <f>(((P241/60)/60)/24)+DATE(1970,1,1)</f>
        <v>42249.208333333328</v>
      </c>
      <c r="P241">
        <v>1441170000</v>
      </c>
      <c r="Q241" t="b">
        <v>0</v>
      </c>
      <c r="R241" t="b">
        <v>0</v>
      </c>
      <c r="S241" t="s">
        <v>65</v>
      </c>
      <c r="T241" t="str">
        <f>LEFT(S241,FIND("~",SUBSTITUTE(S241,"/","~",LEN(S241)-LEN(SUBSTITUTE(S241,"/",""))))-1)</f>
        <v>technology</v>
      </c>
      <c r="U241" t="str">
        <f>RIGHT(S241,LEN(S241)-FIND("/",S241))</f>
        <v>wearables</v>
      </c>
    </row>
    <row r="242" spans="1:21" x14ac:dyDescent="0.35">
      <c r="A242">
        <v>240</v>
      </c>
      <c r="B242" s="4" t="s">
        <v>532</v>
      </c>
      <c r="C242" s="3" t="s">
        <v>533</v>
      </c>
      <c r="D242" s="11">
        <v>4000</v>
      </c>
      <c r="E242" s="11">
        <v>123124</v>
      </c>
      <c r="F242" s="9">
        <f>E242/D242*100</f>
        <v>3078.1</v>
      </c>
      <c r="G242" s="6" t="s">
        <v>14</v>
      </c>
      <c r="H242">
        <v>1784</v>
      </c>
      <c r="I242" s="11">
        <f>E242/H242</f>
        <v>69.015695067264573</v>
      </c>
      <c r="J242" t="s">
        <v>21</v>
      </c>
      <c r="K242" t="s">
        <v>22</v>
      </c>
      <c r="L242" s="19">
        <f>(((N242/60)/60)/24)+DATE(1970,1,1)</f>
        <v>40396.208333333336</v>
      </c>
      <c r="M242" s="16">
        <f>(((N242/60)/60)/24)+DATE(1970,1,1)</f>
        <v>40396.208333333336</v>
      </c>
      <c r="N242">
        <v>1281070800</v>
      </c>
      <c r="O242" s="19">
        <f>(((P242/60)/60)/24)+DATE(1970,1,1)</f>
        <v>40397.208333333336</v>
      </c>
      <c r="P242">
        <v>1281157200</v>
      </c>
      <c r="Q242" t="b">
        <v>0</v>
      </c>
      <c r="R242" t="b">
        <v>0</v>
      </c>
      <c r="S242" t="s">
        <v>33</v>
      </c>
      <c r="T242" t="str">
        <f>LEFT(S242,FIND("~",SUBSTITUTE(S242,"/","~",LEN(S242)-LEN(SUBSTITUTE(S242,"/",""))))-1)</f>
        <v>theater</v>
      </c>
      <c r="U242" t="str">
        <f>RIGHT(S242,LEN(S242)-FIND("/",S242))</f>
        <v>plays</v>
      </c>
    </row>
    <row r="243" spans="1:21" x14ac:dyDescent="0.35">
      <c r="A243">
        <v>241</v>
      </c>
      <c r="B243" s="4" t="s">
        <v>534</v>
      </c>
      <c r="C243" s="3" t="s">
        <v>535</v>
      </c>
      <c r="D243" s="11">
        <v>4000</v>
      </c>
      <c r="E243" s="11">
        <v>171729</v>
      </c>
      <c r="F243" s="9">
        <f>E243/D243*100</f>
        <v>4293.2250000000004</v>
      </c>
      <c r="G243" s="6" t="s">
        <v>14</v>
      </c>
      <c r="H243">
        <v>1684</v>
      </c>
      <c r="I243" s="11">
        <f>E243/H243</f>
        <v>101.97684085510689</v>
      </c>
      <c r="J243" t="s">
        <v>26</v>
      </c>
      <c r="K243" t="s">
        <v>27</v>
      </c>
      <c r="L243" s="19">
        <f>(((N243/60)/60)/24)+DATE(1970,1,1)</f>
        <v>41742.208333333336</v>
      </c>
      <c r="M243" s="16">
        <f>(((N243/60)/60)/24)+DATE(1970,1,1)</f>
        <v>41742.208333333336</v>
      </c>
      <c r="N243">
        <v>1397365200</v>
      </c>
      <c r="O243" s="19">
        <f>(((P243/60)/60)/24)+DATE(1970,1,1)</f>
        <v>41752.208333333336</v>
      </c>
      <c r="P243">
        <v>1398229200</v>
      </c>
      <c r="Q243" t="b">
        <v>0</v>
      </c>
      <c r="R243" t="b">
        <v>1</v>
      </c>
      <c r="S243" t="s">
        <v>68</v>
      </c>
      <c r="T243" t="str">
        <f>LEFT(S243,FIND("~",SUBSTITUTE(S243,"/","~",LEN(S243)-LEN(SUBSTITUTE(S243,"/",""))))-1)</f>
        <v>publishing</v>
      </c>
      <c r="U243" t="str">
        <f>RIGHT(S243,LEN(S243)-FIND("/",S243))</f>
        <v>nonfiction</v>
      </c>
    </row>
    <row r="244" spans="1:21" x14ac:dyDescent="0.35">
      <c r="A244">
        <v>242</v>
      </c>
      <c r="B244" s="4" t="s">
        <v>536</v>
      </c>
      <c r="C244" s="3" t="s">
        <v>537</v>
      </c>
      <c r="D244" s="11">
        <v>4000</v>
      </c>
      <c r="E244" s="11">
        <v>10729</v>
      </c>
      <c r="F244" s="9">
        <f>E244/D244*100</f>
        <v>268.22499999999997</v>
      </c>
      <c r="G244" s="6" t="s">
        <v>14</v>
      </c>
      <c r="H244">
        <v>250</v>
      </c>
      <c r="I244" s="11">
        <f>E244/H244</f>
        <v>42.915999999999997</v>
      </c>
      <c r="J244" t="s">
        <v>21</v>
      </c>
      <c r="K244" t="s">
        <v>22</v>
      </c>
      <c r="L244" s="19">
        <f>(((N244/60)/60)/24)+DATE(1970,1,1)</f>
        <v>42865.208333333328</v>
      </c>
      <c r="M244" s="16">
        <f>(((N244/60)/60)/24)+DATE(1970,1,1)</f>
        <v>42865.208333333328</v>
      </c>
      <c r="N244">
        <v>1494392400</v>
      </c>
      <c r="O244" s="19">
        <f>(((P244/60)/60)/24)+DATE(1970,1,1)</f>
        <v>42875.208333333328</v>
      </c>
      <c r="P244">
        <v>1495256400</v>
      </c>
      <c r="Q244" t="b">
        <v>0</v>
      </c>
      <c r="R244" t="b">
        <v>1</v>
      </c>
      <c r="S244" t="s">
        <v>23</v>
      </c>
      <c r="T244" t="str">
        <f>LEFT(S244,FIND("~",SUBSTITUTE(S244,"/","~",LEN(S244)-LEN(SUBSTITUTE(S244,"/",""))))-1)</f>
        <v>music</v>
      </c>
      <c r="U244" t="str">
        <f>RIGHT(S244,LEN(S244)-FIND("/",S244))</f>
        <v>rock</v>
      </c>
    </row>
    <row r="245" spans="1:21" ht="31" x14ac:dyDescent="0.35">
      <c r="A245">
        <v>243</v>
      </c>
      <c r="B245" s="4" t="s">
        <v>538</v>
      </c>
      <c r="C245" s="3" t="s">
        <v>539</v>
      </c>
      <c r="D245" s="11">
        <v>4000</v>
      </c>
      <c r="E245" s="11">
        <v>10240</v>
      </c>
      <c r="F245" s="9">
        <f>E245/D245*100</f>
        <v>256</v>
      </c>
      <c r="G245" s="6" t="s">
        <v>14</v>
      </c>
      <c r="H245">
        <v>238</v>
      </c>
      <c r="I245" s="11">
        <f>E245/H245</f>
        <v>43.025210084033617</v>
      </c>
      <c r="J245" t="s">
        <v>21</v>
      </c>
      <c r="K245" t="s">
        <v>22</v>
      </c>
      <c r="L245" s="19">
        <f>(((N245/60)/60)/24)+DATE(1970,1,1)</f>
        <v>43163.25</v>
      </c>
      <c r="M245" s="16">
        <f>(((N245/60)/60)/24)+DATE(1970,1,1)</f>
        <v>43163.25</v>
      </c>
      <c r="N245">
        <v>1520143200</v>
      </c>
      <c r="O245" s="19">
        <f>(((P245/60)/60)/24)+DATE(1970,1,1)</f>
        <v>43166.25</v>
      </c>
      <c r="P245">
        <v>1520402400</v>
      </c>
      <c r="Q245" t="b">
        <v>0</v>
      </c>
      <c r="R245" t="b">
        <v>0</v>
      </c>
      <c r="S245" t="s">
        <v>33</v>
      </c>
      <c r="T245" t="str">
        <f>LEFT(S245,FIND("~",SUBSTITUTE(S245,"/","~",LEN(S245)-LEN(SUBSTITUTE(S245,"/",""))))-1)</f>
        <v>theater</v>
      </c>
      <c r="U245" t="str">
        <f>RIGHT(S245,LEN(S245)-FIND("/",S245))</f>
        <v>plays</v>
      </c>
    </row>
    <row r="246" spans="1:21" ht="31" x14ac:dyDescent="0.35">
      <c r="A246">
        <v>244</v>
      </c>
      <c r="B246" s="4" t="s">
        <v>540</v>
      </c>
      <c r="C246" s="3" t="s">
        <v>541</v>
      </c>
      <c r="D246" s="11">
        <v>4100</v>
      </c>
      <c r="E246" s="11">
        <v>3988</v>
      </c>
      <c r="F246" s="9">
        <f>E246/D246*100</f>
        <v>97.268292682926827</v>
      </c>
      <c r="G246" s="6" t="s">
        <v>14</v>
      </c>
      <c r="H246">
        <v>53</v>
      </c>
      <c r="I246" s="11">
        <f>E246/H246</f>
        <v>75.245283018867923</v>
      </c>
      <c r="J246" t="s">
        <v>21</v>
      </c>
      <c r="K246" t="s">
        <v>22</v>
      </c>
      <c r="L246" s="19">
        <f>(((N246/60)/60)/24)+DATE(1970,1,1)</f>
        <v>41834.208333333336</v>
      </c>
      <c r="M246" s="16">
        <f>(((N246/60)/60)/24)+DATE(1970,1,1)</f>
        <v>41834.208333333336</v>
      </c>
      <c r="N246">
        <v>1405314000</v>
      </c>
      <c r="O246" s="19">
        <f>(((P246/60)/60)/24)+DATE(1970,1,1)</f>
        <v>41886.208333333336</v>
      </c>
      <c r="P246">
        <v>1409806800</v>
      </c>
      <c r="Q246" t="b">
        <v>0</v>
      </c>
      <c r="R246" t="b">
        <v>0</v>
      </c>
      <c r="S246" t="s">
        <v>33</v>
      </c>
      <c r="T246" t="str">
        <f>LEFT(S246,FIND("~",SUBSTITUTE(S246,"/","~",LEN(S246)-LEN(SUBSTITUTE(S246,"/",""))))-1)</f>
        <v>theater</v>
      </c>
      <c r="U246" t="str">
        <f>RIGHT(S246,LEN(S246)-FIND("/",S246))</f>
        <v>plays</v>
      </c>
    </row>
    <row r="247" spans="1:21" x14ac:dyDescent="0.35">
      <c r="A247">
        <v>245</v>
      </c>
      <c r="B247" s="4" t="s">
        <v>542</v>
      </c>
      <c r="C247" s="3" t="s">
        <v>543</v>
      </c>
      <c r="D247" s="11">
        <v>4100</v>
      </c>
      <c r="E247" s="11">
        <v>14771</v>
      </c>
      <c r="F247" s="9">
        <f>E247/D247*100</f>
        <v>360.26829268292681</v>
      </c>
      <c r="G247" s="6" t="s">
        <v>14</v>
      </c>
      <c r="H247">
        <v>214</v>
      </c>
      <c r="I247" s="11">
        <f>E247/H247</f>
        <v>69.023364485981304</v>
      </c>
      <c r="J247" t="s">
        <v>21</v>
      </c>
      <c r="K247" t="s">
        <v>22</v>
      </c>
      <c r="L247" s="19">
        <f>(((N247/60)/60)/24)+DATE(1970,1,1)</f>
        <v>41736.208333333336</v>
      </c>
      <c r="M247" s="16">
        <f>(((N247/60)/60)/24)+DATE(1970,1,1)</f>
        <v>41736.208333333336</v>
      </c>
      <c r="N247">
        <v>1396846800</v>
      </c>
      <c r="O247" s="19">
        <f>(((P247/60)/60)/24)+DATE(1970,1,1)</f>
        <v>41737.208333333336</v>
      </c>
      <c r="P247">
        <v>1396933200</v>
      </c>
      <c r="Q247" t="b">
        <v>0</v>
      </c>
      <c r="R247" t="b">
        <v>0</v>
      </c>
      <c r="S247" t="s">
        <v>33</v>
      </c>
      <c r="T247" t="str">
        <f>LEFT(S247,FIND("~",SUBSTITUTE(S247,"/","~",LEN(S247)-LEN(SUBSTITUTE(S247,"/",""))))-1)</f>
        <v>theater</v>
      </c>
      <c r="U247" t="str">
        <f>RIGHT(S247,LEN(S247)-FIND("/",S247))</f>
        <v>plays</v>
      </c>
    </row>
    <row r="248" spans="1:21" x14ac:dyDescent="0.35">
      <c r="A248">
        <v>246</v>
      </c>
      <c r="B248" s="4" t="s">
        <v>544</v>
      </c>
      <c r="C248" s="3" t="s">
        <v>545</v>
      </c>
      <c r="D248" s="11">
        <v>4100</v>
      </c>
      <c r="E248" s="11">
        <v>14649</v>
      </c>
      <c r="F248" s="9">
        <f>E248/D248*100</f>
        <v>357.29268292682923</v>
      </c>
      <c r="G248" s="6" t="s">
        <v>14</v>
      </c>
      <c r="H248">
        <v>222</v>
      </c>
      <c r="I248" s="11">
        <f>E248/H248</f>
        <v>65.986486486486484</v>
      </c>
      <c r="J248" t="s">
        <v>21</v>
      </c>
      <c r="K248" t="s">
        <v>22</v>
      </c>
      <c r="L248" s="19">
        <f>(((N248/60)/60)/24)+DATE(1970,1,1)</f>
        <v>41491.208333333336</v>
      </c>
      <c r="M248" s="16">
        <f>(((N248/60)/60)/24)+DATE(1970,1,1)</f>
        <v>41491.208333333336</v>
      </c>
      <c r="N248">
        <v>1375678800</v>
      </c>
      <c r="O248" s="19">
        <f>(((P248/60)/60)/24)+DATE(1970,1,1)</f>
        <v>41495.208333333336</v>
      </c>
      <c r="P248">
        <v>1376024400</v>
      </c>
      <c r="Q248" t="b">
        <v>0</v>
      </c>
      <c r="R248" t="b">
        <v>0</v>
      </c>
      <c r="S248" t="s">
        <v>28</v>
      </c>
      <c r="T248" t="str">
        <f>LEFT(S248,FIND("~",SUBSTITUTE(S248,"/","~",LEN(S248)-LEN(SUBSTITUTE(S248,"/",""))))-1)</f>
        <v>technology</v>
      </c>
      <c r="U248" t="str">
        <f>RIGHT(S248,LEN(S248)-FIND("/",S248))</f>
        <v>web</v>
      </c>
    </row>
    <row r="249" spans="1:21" x14ac:dyDescent="0.35">
      <c r="A249">
        <v>247</v>
      </c>
      <c r="B249" s="4" t="s">
        <v>546</v>
      </c>
      <c r="C249" s="3" t="s">
        <v>547</v>
      </c>
      <c r="D249" s="11">
        <v>4200</v>
      </c>
      <c r="E249" s="11">
        <v>184658</v>
      </c>
      <c r="F249" s="9">
        <f>E249/D249*100</f>
        <v>4396.6190476190477</v>
      </c>
      <c r="G249" s="6" t="s">
        <v>14</v>
      </c>
      <c r="H249">
        <v>1884</v>
      </c>
      <c r="I249" s="11">
        <f>E249/H249</f>
        <v>98.013800424628457</v>
      </c>
      <c r="J249" t="s">
        <v>21</v>
      </c>
      <c r="K249" t="s">
        <v>22</v>
      </c>
      <c r="L249" s="19">
        <f>(((N249/60)/60)/24)+DATE(1970,1,1)</f>
        <v>42726.25</v>
      </c>
      <c r="M249" s="16">
        <f>(((N249/60)/60)/24)+DATE(1970,1,1)</f>
        <v>42726.25</v>
      </c>
      <c r="N249">
        <v>1482386400</v>
      </c>
      <c r="O249" s="19">
        <f>(((P249/60)/60)/24)+DATE(1970,1,1)</f>
        <v>42741.25</v>
      </c>
      <c r="P249">
        <v>1483682400</v>
      </c>
      <c r="Q249" t="b">
        <v>0</v>
      </c>
      <c r="R249" t="b">
        <v>1</v>
      </c>
      <c r="S249" t="s">
        <v>119</v>
      </c>
      <c r="T249" t="str">
        <f>LEFT(S249,FIND("~",SUBSTITUTE(S249,"/","~",LEN(S249)-LEN(SUBSTITUTE(S249,"/",""))))-1)</f>
        <v>publishing</v>
      </c>
      <c r="U249" t="str">
        <f>RIGHT(S249,LEN(S249)-FIND("/",S249))</f>
        <v>fiction</v>
      </c>
    </row>
    <row r="250" spans="1:21" x14ac:dyDescent="0.35">
      <c r="A250">
        <v>248</v>
      </c>
      <c r="B250" s="4" t="s">
        <v>548</v>
      </c>
      <c r="C250" s="3" t="s">
        <v>549</v>
      </c>
      <c r="D250" s="11">
        <v>4200</v>
      </c>
      <c r="E250" s="11">
        <v>13103</v>
      </c>
      <c r="F250" s="9">
        <f>E250/D250*100</f>
        <v>311.97619047619048</v>
      </c>
      <c r="G250" s="6" t="s">
        <v>14</v>
      </c>
      <c r="H250">
        <v>218</v>
      </c>
      <c r="I250" s="11">
        <f>E250/H250</f>
        <v>60.105504587155963</v>
      </c>
      <c r="J250" t="s">
        <v>26</v>
      </c>
      <c r="K250" t="s">
        <v>27</v>
      </c>
      <c r="L250" s="19">
        <f>(((N250/60)/60)/24)+DATE(1970,1,1)</f>
        <v>42004.25</v>
      </c>
      <c r="M250" s="16">
        <f>(((N250/60)/60)/24)+DATE(1970,1,1)</f>
        <v>42004.25</v>
      </c>
      <c r="N250">
        <v>1420005600</v>
      </c>
      <c r="O250" s="19">
        <f>(((P250/60)/60)/24)+DATE(1970,1,1)</f>
        <v>42009.25</v>
      </c>
      <c r="P250">
        <v>1420437600</v>
      </c>
      <c r="Q250" t="b">
        <v>0</v>
      </c>
      <c r="R250" t="b">
        <v>0</v>
      </c>
      <c r="S250" t="s">
        <v>292</v>
      </c>
      <c r="T250" t="str">
        <f>LEFT(S250,FIND("~",SUBSTITUTE(S250,"/","~",LEN(S250)-LEN(SUBSTITUTE(S250,"/",""))))-1)</f>
        <v>games</v>
      </c>
      <c r="U250" t="str">
        <f>RIGHT(S250,LEN(S250)-FIND("/",S250))</f>
        <v>mobile games</v>
      </c>
    </row>
    <row r="251" spans="1:21" x14ac:dyDescent="0.35">
      <c r="A251">
        <v>249</v>
      </c>
      <c r="B251" s="4" t="s">
        <v>550</v>
      </c>
      <c r="C251" s="3" t="s">
        <v>551</v>
      </c>
      <c r="D251" s="11">
        <v>4200</v>
      </c>
      <c r="E251" s="11">
        <v>168095</v>
      </c>
      <c r="F251" s="9">
        <f>E251/D251*100</f>
        <v>4002.2619047619046</v>
      </c>
      <c r="G251" s="6" t="s">
        <v>14</v>
      </c>
      <c r="H251">
        <v>6465</v>
      </c>
      <c r="I251" s="11">
        <f>E251/H251</f>
        <v>26.000773395204948</v>
      </c>
      <c r="J251" t="s">
        <v>21</v>
      </c>
      <c r="K251" t="s">
        <v>22</v>
      </c>
      <c r="L251" s="19">
        <f>(((N251/60)/60)/24)+DATE(1970,1,1)</f>
        <v>42006.25</v>
      </c>
      <c r="M251" s="16">
        <f>(((N251/60)/60)/24)+DATE(1970,1,1)</f>
        <v>42006.25</v>
      </c>
      <c r="N251">
        <v>1420178400</v>
      </c>
      <c r="O251" s="19">
        <f>(((P251/60)/60)/24)+DATE(1970,1,1)</f>
        <v>42013.25</v>
      </c>
      <c r="P251">
        <v>1420783200</v>
      </c>
      <c r="Q251" t="b">
        <v>0</v>
      </c>
      <c r="R251" t="b">
        <v>0</v>
      </c>
      <c r="S251" t="s">
        <v>206</v>
      </c>
      <c r="T251" t="str">
        <f>LEFT(S251,FIND("~",SUBSTITUTE(S251,"/","~",LEN(S251)-LEN(SUBSTITUTE(S251,"/",""))))-1)</f>
        <v>publishing</v>
      </c>
      <c r="U251" t="str">
        <f>RIGHT(S251,LEN(S251)-FIND("/",S251))</f>
        <v>translations</v>
      </c>
    </row>
    <row r="252" spans="1:21" x14ac:dyDescent="0.35">
      <c r="A252">
        <v>250</v>
      </c>
      <c r="B252" s="4" t="s">
        <v>552</v>
      </c>
      <c r="C252" s="3" t="s">
        <v>553</v>
      </c>
      <c r="D252" s="11">
        <v>4200</v>
      </c>
      <c r="E252" s="11">
        <v>3</v>
      </c>
      <c r="F252" s="9">
        <f>E252/D252*100</f>
        <v>7.1428571428571425E-2</v>
      </c>
      <c r="G252" s="6" t="s">
        <v>14</v>
      </c>
      <c r="H252">
        <v>1</v>
      </c>
      <c r="I252" s="11">
        <f>E252/H252</f>
        <v>3</v>
      </c>
      <c r="J252" t="s">
        <v>21</v>
      </c>
      <c r="K252" t="s">
        <v>22</v>
      </c>
      <c r="L252" s="19">
        <f>(((N252/60)/60)/24)+DATE(1970,1,1)</f>
        <v>40203.25</v>
      </c>
      <c r="M252" s="16">
        <f>(((N252/60)/60)/24)+DATE(1970,1,1)</f>
        <v>40203.25</v>
      </c>
      <c r="N252">
        <v>1264399200</v>
      </c>
      <c r="O252" s="19">
        <f>(((P252/60)/60)/24)+DATE(1970,1,1)</f>
        <v>40238.25</v>
      </c>
      <c r="P252">
        <v>1267423200</v>
      </c>
      <c r="Q252" t="b">
        <v>0</v>
      </c>
      <c r="R252" t="b">
        <v>0</v>
      </c>
      <c r="S252" t="s">
        <v>23</v>
      </c>
      <c r="T252" t="str">
        <f>LEFT(S252,FIND("~",SUBSTITUTE(S252,"/","~",LEN(S252)-LEN(SUBSTITUTE(S252,"/",""))))-1)</f>
        <v>music</v>
      </c>
      <c r="U252" t="str">
        <f>RIGHT(S252,LEN(S252)-FIND("/",S252))</f>
        <v>rock</v>
      </c>
    </row>
    <row r="253" spans="1:21" x14ac:dyDescent="0.35">
      <c r="A253">
        <v>251</v>
      </c>
      <c r="B253" s="4" t="s">
        <v>554</v>
      </c>
      <c r="C253" s="3" t="s">
        <v>555</v>
      </c>
      <c r="D253" s="11">
        <v>4200</v>
      </c>
      <c r="E253" s="11">
        <v>3840</v>
      </c>
      <c r="F253" s="9">
        <f>E253/D253*100</f>
        <v>91.428571428571431</v>
      </c>
      <c r="G253" s="6" t="s">
        <v>14</v>
      </c>
      <c r="H253">
        <v>101</v>
      </c>
      <c r="I253" s="11">
        <f>E253/H253</f>
        <v>38.019801980198018</v>
      </c>
      <c r="J253" t="s">
        <v>21</v>
      </c>
      <c r="K253" t="s">
        <v>22</v>
      </c>
      <c r="L253" s="19">
        <f>(((N253/60)/60)/24)+DATE(1970,1,1)</f>
        <v>41252.25</v>
      </c>
      <c r="M253" s="16">
        <f>(((N253/60)/60)/24)+DATE(1970,1,1)</f>
        <v>41252.25</v>
      </c>
      <c r="N253">
        <v>1355032800</v>
      </c>
      <c r="O253" s="19">
        <f>(((P253/60)/60)/24)+DATE(1970,1,1)</f>
        <v>41254.25</v>
      </c>
      <c r="P253">
        <v>1355205600</v>
      </c>
      <c r="Q253" t="b">
        <v>0</v>
      </c>
      <c r="R253" t="b">
        <v>0</v>
      </c>
      <c r="S253" t="s">
        <v>33</v>
      </c>
      <c r="T253" t="str">
        <f>LEFT(S253,FIND("~",SUBSTITUTE(S253,"/","~",LEN(S253)-LEN(SUBSTITUTE(S253,"/",""))))-1)</f>
        <v>theater</v>
      </c>
      <c r="U253" t="str">
        <f>RIGHT(S253,LEN(S253)-FIND("/",S253))</f>
        <v>plays</v>
      </c>
    </row>
    <row r="254" spans="1:21" ht="31" x14ac:dyDescent="0.35">
      <c r="A254">
        <v>252</v>
      </c>
      <c r="B254" s="4" t="s">
        <v>556</v>
      </c>
      <c r="C254" s="3" t="s">
        <v>557</v>
      </c>
      <c r="D254" s="11">
        <v>4200</v>
      </c>
      <c r="E254" s="11">
        <v>6263</v>
      </c>
      <c r="F254" s="9">
        <f>E254/D254*100</f>
        <v>149.11904761904762</v>
      </c>
      <c r="G254" s="6" t="s">
        <v>14</v>
      </c>
      <c r="H254">
        <v>59</v>
      </c>
      <c r="I254" s="11">
        <f>E254/H254</f>
        <v>106.15254237288136</v>
      </c>
      <c r="J254" t="s">
        <v>21</v>
      </c>
      <c r="K254" t="s">
        <v>22</v>
      </c>
      <c r="L254" s="19">
        <f>(((N254/60)/60)/24)+DATE(1970,1,1)</f>
        <v>41572.208333333336</v>
      </c>
      <c r="M254" s="16">
        <f>(((N254/60)/60)/24)+DATE(1970,1,1)</f>
        <v>41572.208333333336</v>
      </c>
      <c r="N254">
        <v>1382677200</v>
      </c>
      <c r="O254" s="19">
        <f>(((P254/60)/60)/24)+DATE(1970,1,1)</f>
        <v>41577.208333333336</v>
      </c>
      <c r="P254">
        <v>1383109200</v>
      </c>
      <c r="Q254" t="b">
        <v>0</v>
      </c>
      <c r="R254" t="b">
        <v>0</v>
      </c>
      <c r="S254" t="s">
        <v>33</v>
      </c>
      <c r="T254" t="str">
        <f>LEFT(S254,FIND("~",SUBSTITUTE(S254,"/","~",LEN(S254)-LEN(SUBSTITUTE(S254,"/",""))))-1)</f>
        <v>theater</v>
      </c>
      <c r="U254" t="str">
        <f>RIGHT(S254,LEN(S254)-FIND("/",S254))</f>
        <v>plays</v>
      </c>
    </row>
    <row r="255" spans="1:21" x14ac:dyDescent="0.35">
      <c r="A255">
        <v>253</v>
      </c>
      <c r="B255" s="4" t="s">
        <v>558</v>
      </c>
      <c r="C255" s="3" t="s">
        <v>559</v>
      </c>
      <c r="D255" s="11">
        <v>4200</v>
      </c>
      <c r="E255" s="11">
        <v>108161</v>
      </c>
      <c r="F255" s="9">
        <f>E255/D255*100</f>
        <v>2575.261904761905</v>
      </c>
      <c r="G255" s="6" t="s">
        <v>14</v>
      </c>
      <c r="H255">
        <v>1335</v>
      </c>
      <c r="I255" s="11">
        <f>E255/H255</f>
        <v>81.019475655430711</v>
      </c>
      <c r="J255" t="s">
        <v>15</v>
      </c>
      <c r="K255" t="s">
        <v>16</v>
      </c>
      <c r="L255" s="19">
        <f>(((N255/60)/60)/24)+DATE(1970,1,1)</f>
        <v>40641.208333333336</v>
      </c>
      <c r="M255" s="16">
        <f>(((N255/60)/60)/24)+DATE(1970,1,1)</f>
        <v>40641.208333333336</v>
      </c>
      <c r="N255">
        <v>1302238800</v>
      </c>
      <c r="O255" s="19">
        <f>(((P255/60)/60)/24)+DATE(1970,1,1)</f>
        <v>40653.208333333336</v>
      </c>
      <c r="P255">
        <v>1303275600</v>
      </c>
      <c r="Q255" t="b">
        <v>0</v>
      </c>
      <c r="R255" t="b">
        <v>0</v>
      </c>
      <c r="S255" t="s">
        <v>53</v>
      </c>
      <c r="T255" t="str">
        <f>LEFT(S255,FIND("~",SUBSTITUTE(S255,"/","~",LEN(S255)-LEN(SUBSTITUTE(S255,"/",""))))-1)</f>
        <v>film &amp; video</v>
      </c>
      <c r="U255" t="str">
        <f>RIGHT(S255,LEN(S255)-FIND("/",S255))</f>
        <v>drama</v>
      </c>
    </row>
    <row r="256" spans="1:21" ht="31" x14ac:dyDescent="0.35">
      <c r="A256">
        <v>254</v>
      </c>
      <c r="B256" s="4" t="s">
        <v>560</v>
      </c>
      <c r="C256" s="3" t="s">
        <v>561</v>
      </c>
      <c r="D256" s="11">
        <v>4200</v>
      </c>
      <c r="E256" s="11">
        <v>8505</v>
      </c>
      <c r="F256" s="9">
        <f>E256/D256*100</f>
        <v>202.5</v>
      </c>
      <c r="G256" s="6" t="s">
        <v>14</v>
      </c>
      <c r="H256">
        <v>88</v>
      </c>
      <c r="I256" s="11">
        <f>E256/H256</f>
        <v>96.647727272727266</v>
      </c>
      <c r="J256" t="s">
        <v>21</v>
      </c>
      <c r="K256" t="s">
        <v>22</v>
      </c>
      <c r="L256" s="19">
        <f>(((N256/60)/60)/24)+DATE(1970,1,1)</f>
        <v>42787.25</v>
      </c>
      <c r="M256" s="16">
        <f>(((N256/60)/60)/24)+DATE(1970,1,1)</f>
        <v>42787.25</v>
      </c>
      <c r="N256">
        <v>1487656800</v>
      </c>
      <c r="O256" s="19">
        <f>(((P256/60)/60)/24)+DATE(1970,1,1)</f>
        <v>42789.25</v>
      </c>
      <c r="P256">
        <v>1487829600</v>
      </c>
      <c r="Q256" t="b">
        <v>0</v>
      </c>
      <c r="R256" t="b">
        <v>0</v>
      </c>
      <c r="S256" t="s">
        <v>68</v>
      </c>
      <c r="T256" t="str">
        <f>LEFT(S256,FIND("~",SUBSTITUTE(S256,"/","~",LEN(S256)-LEN(SUBSTITUTE(S256,"/",""))))-1)</f>
        <v>publishing</v>
      </c>
      <c r="U256" t="str">
        <f>RIGHT(S256,LEN(S256)-FIND("/",S256))</f>
        <v>nonfiction</v>
      </c>
    </row>
    <row r="257" spans="1:21" ht="31" x14ac:dyDescent="0.35">
      <c r="A257">
        <v>255</v>
      </c>
      <c r="B257" s="4" t="s">
        <v>562</v>
      </c>
      <c r="C257" s="3" t="s">
        <v>563</v>
      </c>
      <c r="D257" s="11">
        <v>4300</v>
      </c>
      <c r="E257" s="11">
        <v>96735</v>
      </c>
      <c r="F257" s="9">
        <f>E257/D257*100</f>
        <v>2249.6511627906975</v>
      </c>
      <c r="G257" s="6" t="s">
        <v>14</v>
      </c>
      <c r="H257">
        <v>1697</v>
      </c>
      <c r="I257" s="11">
        <f>E257/H257</f>
        <v>57.003535651149086</v>
      </c>
      <c r="J257" t="s">
        <v>21</v>
      </c>
      <c r="K257" t="s">
        <v>22</v>
      </c>
      <c r="L257" s="19">
        <f>(((N257/60)/60)/24)+DATE(1970,1,1)</f>
        <v>40590.25</v>
      </c>
      <c r="M257" s="16">
        <f>(((N257/60)/60)/24)+DATE(1970,1,1)</f>
        <v>40590.25</v>
      </c>
      <c r="N257">
        <v>1297836000</v>
      </c>
      <c r="O257" s="19">
        <f>(((P257/60)/60)/24)+DATE(1970,1,1)</f>
        <v>40595.25</v>
      </c>
      <c r="P257">
        <v>1298268000</v>
      </c>
      <c r="Q257" t="b">
        <v>0</v>
      </c>
      <c r="R257" t="b">
        <v>1</v>
      </c>
      <c r="S257" t="s">
        <v>23</v>
      </c>
      <c r="T257" t="str">
        <f>LEFT(S257,FIND("~",SUBSTITUTE(S257,"/","~",LEN(S257)-LEN(SUBSTITUTE(S257,"/",""))))-1)</f>
        <v>music</v>
      </c>
      <c r="U257" t="str">
        <f>RIGHT(S257,LEN(S257)-FIND("/",S257))</f>
        <v>rock</v>
      </c>
    </row>
    <row r="258" spans="1:21" x14ac:dyDescent="0.35">
      <c r="A258">
        <v>256</v>
      </c>
      <c r="B258" s="4" t="s">
        <v>564</v>
      </c>
      <c r="C258" s="3" t="s">
        <v>565</v>
      </c>
      <c r="D258" s="11">
        <v>4300</v>
      </c>
      <c r="E258" s="11">
        <v>959</v>
      </c>
      <c r="F258" s="9">
        <f>E258/D258*100</f>
        <v>22.302325581395348</v>
      </c>
      <c r="G258" s="6" t="s">
        <v>14</v>
      </c>
      <c r="H258">
        <v>15</v>
      </c>
      <c r="I258" s="11">
        <f>E258/H258</f>
        <v>63.93333333333333</v>
      </c>
      <c r="J258" t="s">
        <v>40</v>
      </c>
      <c r="K258" t="s">
        <v>41</v>
      </c>
      <c r="L258" s="19">
        <f>(((N258/60)/60)/24)+DATE(1970,1,1)</f>
        <v>42393.25</v>
      </c>
      <c r="M258" s="16">
        <f>(((N258/60)/60)/24)+DATE(1970,1,1)</f>
        <v>42393.25</v>
      </c>
      <c r="N258">
        <v>1453615200</v>
      </c>
      <c r="O258" s="19">
        <f>(((P258/60)/60)/24)+DATE(1970,1,1)</f>
        <v>42430.25</v>
      </c>
      <c r="P258">
        <v>1456812000</v>
      </c>
      <c r="Q258" t="b">
        <v>0</v>
      </c>
      <c r="R258" t="b">
        <v>0</v>
      </c>
      <c r="S258" t="s">
        <v>23</v>
      </c>
      <c r="T258" t="str">
        <f>LEFT(S258,FIND("~",SUBSTITUTE(S258,"/","~",LEN(S258)-LEN(SUBSTITUTE(S258,"/",""))))-1)</f>
        <v>music</v>
      </c>
      <c r="U258" t="str">
        <f>RIGHT(S258,LEN(S258)-FIND("/",S258))</f>
        <v>rock</v>
      </c>
    </row>
    <row r="259" spans="1:21" x14ac:dyDescent="0.35">
      <c r="A259">
        <v>257</v>
      </c>
      <c r="B259" s="4" t="s">
        <v>566</v>
      </c>
      <c r="C259" s="3" t="s">
        <v>567</v>
      </c>
      <c r="D259" s="11">
        <v>4300</v>
      </c>
      <c r="E259" s="11">
        <v>8322</v>
      </c>
      <c r="F259" s="9">
        <f>E259/D259*100</f>
        <v>193.53488372093025</v>
      </c>
      <c r="G259" s="6" t="s">
        <v>14</v>
      </c>
      <c r="H259">
        <v>92</v>
      </c>
      <c r="I259" s="11">
        <f>E259/H259</f>
        <v>90.456521739130437</v>
      </c>
      <c r="J259" t="s">
        <v>21</v>
      </c>
      <c r="K259" t="s">
        <v>22</v>
      </c>
      <c r="L259" s="19">
        <f>(((N259/60)/60)/24)+DATE(1970,1,1)</f>
        <v>41338.25</v>
      </c>
      <c r="M259" s="16">
        <f>(((N259/60)/60)/24)+DATE(1970,1,1)</f>
        <v>41338.25</v>
      </c>
      <c r="N259">
        <v>1362463200</v>
      </c>
      <c r="O259" s="19">
        <f>(((P259/60)/60)/24)+DATE(1970,1,1)</f>
        <v>41352.208333333336</v>
      </c>
      <c r="P259">
        <v>1363669200</v>
      </c>
      <c r="Q259" t="b">
        <v>0</v>
      </c>
      <c r="R259" t="b">
        <v>0</v>
      </c>
      <c r="S259" t="s">
        <v>33</v>
      </c>
      <c r="T259" t="str">
        <f>LEFT(S259,FIND("~",SUBSTITUTE(S259,"/","~",LEN(S259)-LEN(SUBSTITUTE(S259,"/",""))))-1)</f>
        <v>theater</v>
      </c>
      <c r="U259" t="str">
        <f>RIGHT(S259,LEN(S259)-FIND("/",S259))</f>
        <v>plays</v>
      </c>
    </row>
    <row r="260" spans="1:21" x14ac:dyDescent="0.35">
      <c r="A260">
        <v>258</v>
      </c>
      <c r="B260" s="4" t="s">
        <v>568</v>
      </c>
      <c r="C260" s="3" t="s">
        <v>569</v>
      </c>
      <c r="D260" s="11">
        <v>4500</v>
      </c>
      <c r="E260" s="11">
        <v>13424</v>
      </c>
      <c r="F260" s="9">
        <f>E260/D260*100</f>
        <v>298.31111111111113</v>
      </c>
      <c r="G260" s="6" t="s">
        <v>14</v>
      </c>
      <c r="H260">
        <v>186</v>
      </c>
      <c r="I260" s="11">
        <f>E260/H260</f>
        <v>72.172043010752688</v>
      </c>
      <c r="J260" t="s">
        <v>21</v>
      </c>
      <c r="K260" t="s">
        <v>22</v>
      </c>
      <c r="L260" s="19">
        <f>(((N260/60)/60)/24)+DATE(1970,1,1)</f>
        <v>42712.25</v>
      </c>
      <c r="M260" s="16">
        <f>(((N260/60)/60)/24)+DATE(1970,1,1)</f>
        <v>42712.25</v>
      </c>
      <c r="N260">
        <v>1481176800</v>
      </c>
      <c r="O260" s="19">
        <f>(((P260/60)/60)/24)+DATE(1970,1,1)</f>
        <v>42732.25</v>
      </c>
      <c r="P260">
        <v>1482904800</v>
      </c>
      <c r="Q260" t="b">
        <v>0</v>
      </c>
      <c r="R260" t="b">
        <v>1</v>
      </c>
      <c r="S260" t="s">
        <v>33</v>
      </c>
      <c r="T260" t="str">
        <f>LEFT(S260,FIND("~",SUBSTITUTE(S260,"/","~",LEN(S260)-LEN(SUBSTITUTE(S260,"/",""))))-1)</f>
        <v>theater</v>
      </c>
      <c r="U260" t="str">
        <f>RIGHT(S260,LEN(S260)-FIND("/",S260))</f>
        <v>plays</v>
      </c>
    </row>
    <row r="261" spans="1:21" ht="31" x14ac:dyDescent="0.35">
      <c r="A261">
        <v>259</v>
      </c>
      <c r="B261" s="4" t="s">
        <v>570</v>
      </c>
      <c r="C261" s="3" t="s">
        <v>571</v>
      </c>
      <c r="D261" s="11">
        <v>4500</v>
      </c>
      <c r="E261" s="11">
        <v>10755</v>
      </c>
      <c r="F261" s="9">
        <f>E261/D261*100</f>
        <v>239</v>
      </c>
      <c r="G261" s="6" t="s">
        <v>14</v>
      </c>
      <c r="H261">
        <v>138</v>
      </c>
      <c r="I261" s="11">
        <f>E261/H261</f>
        <v>77.934782608695656</v>
      </c>
      <c r="J261" t="s">
        <v>21</v>
      </c>
      <c r="K261" t="s">
        <v>22</v>
      </c>
      <c r="L261" s="19">
        <f>(((N261/60)/60)/24)+DATE(1970,1,1)</f>
        <v>41251.25</v>
      </c>
      <c r="M261" s="16">
        <f>(((N261/60)/60)/24)+DATE(1970,1,1)</f>
        <v>41251.25</v>
      </c>
      <c r="N261">
        <v>1354946400</v>
      </c>
      <c r="O261" s="19">
        <f>(((P261/60)/60)/24)+DATE(1970,1,1)</f>
        <v>41270.25</v>
      </c>
      <c r="P261">
        <v>1356588000</v>
      </c>
      <c r="Q261" t="b">
        <v>1</v>
      </c>
      <c r="R261" t="b">
        <v>0</v>
      </c>
      <c r="S261" t="s">
        <v>122</v>
      </c>
      <c r="T261" t="str">
        <f>LEFT(S261,FIND("~",SUBSTITUTE(S261,"/","~",LEN(S261)-LEN(SUBSTITUTE(S261,"/",""))))-1)</f>
        <v>photography</v>
      </c>
      <c r="U261" t="str">
        <f>RIGHT(S261,LEN(S261)-FIND("/",S261))</f>
        <v>photography books</v>
      </c>
    </row>
    <row r="262" spans="1:21" x14ac:dyDescent="0.35">
      <c r="A262">
        <v>260</v>
      </c>
      <c r="B262" s="4" t="s">
        <v>572</v>
      </c>
      <c r="C262" s="3" t="s">
        <v>573</v>
      </c>
      <c r="D262" s="11">
        <v>4500</v>
      </c>
      <c r="E262" s="11">
        <v>9935</v>
      </c>
      <c r="F262" s="9">
        <f>E262/D262*100</f>
        <v>220.77777777777777</v>
      </c>
      <c r="G262" s="6" t="s">
        <v>14</v>
      </c>
      <c r="H262">
        <v>261</v>
      </c>
      <c r="I262" s="11">
        <f>E262/H262</f>
        <v>38.065134099616856</v>
      </c>
      <c r="J262" t="s">
        <v>21</v>
      </c>
      <c r="K262" t="s">
        <v>22</v>
      </c>
      <c r="L262" s="19">
        <f>(((N262/60)/60)/24)+DATE(1970,1,1)</f>
        <v>41180.208333333336</v>
      </c>
      <c r="M262" s="16">
        <f>(((N262/60)/60)/24)+DATE(1970,1,1)</f>
        <v>41180.208333333336</v>
      </c>
      <c r="N262">
        <v>1348808400</v>
      </c>
      <c r="O262" s="19">
        <f>(((P262/60)/60)/24)+DATE(1970,1,1)</f>
        <v>41192.208333333336</v>
      </c>
      <c r="P262">
        <v>1349845200</v>
      </c>
      <c r="Q262" t="b">
        <v>0</v>
      </c>
      <c r="R262" t="b">
        <v>0</v>
      </c>
      <c r="S262" t="s">
        <v>23</v>
      </c>
      <c r="T262" t="str">
        <f>LEFT(S262,FIND("~",SUBSTITUTE(S262,"/","~",LEN(S262)-LEN(SUBSTITUTE(S262,"/",""))))-1)</f>
        <v>music</v>
      </c>
      <c r="U262" t="str">
        <f>RIGHT(S262,LEN(S262)-FIND("/",S262))</f>
        <v>rock</v>
      </c>
    </row>
    <row r="263" spans="1:21" ht="31" x14ac:dyDescent="0.35">
      <c r="A263">
        <v>261</v>
      </c>
      <c r="B263" s="4" t="s">
        <v>574</v>
      </c>
      <c r="C263" s="3" t="s">
        <v>575</v>
      </c>
      <c r="D263" s="11">
        <v>4500</v>
      </c>
      <c r="E263" s="11">
        <v>26303</v>
      </c>
      <c r="F263" s="9">
        <f>E263/D263*100</f>
        <v>584.51111111111106</v>
      </c>
      <c r="G263" s="6" t="s">
        <v>14</v>
      </c>
      <c r="H263">
        <v>454</v>
      </c>
      <c r="I263" s="11">
        <f>E263/H263</f>
        <v>57.936123348017624</v>
      </c>
      <c r="J263" t="s">
        <v>21</v>
      </c>
      <c r="K263" t="s">
        <v>22</v>
      </c>
      <c r="L263" s="19">
        <f>(((N263/60)/60)/24)+DATE(1970,1,1)</f>
        <v>40415.208333333336</v>
      </c>
      <c r="M263" s="16">
        <f>(((N263/60)/60)/24)+DATE(1970,1,1)</f>
        <v>40415.208333333336</v>
      </c>
      <c r="N263">
        <v>1282712400</v>
      </c>
      <c r="O263" s="19">
        <f>(((P263/60)/60)/24)+DATE(1970,1,1)</f>
        <v>40419.208333333336</v>
      </c>
      <c r="P263">
        <v>1283058000</v>
      </c>
      <c r="Q263" t="b">
        <v>0</v>
      </c>
      <c r="R263" t="b">
        <v>1</v>
      </c>
      <c r="S263" t="s">
        <v>23</v>
      </c>
      <c r="T263" t="str">
        <f>LEFT(S263,FIND("~",SUBSTITUTE(S263,"/","~",LEN(S263)-LEN(SUBSTITUTE(S263,"/",""))))-1)</f>
        <v>music</v>
      </c>
      <c r="U263" t="str">
        <f>RIGHT(S263,LEN(S263)-FIND("/",S263))</f>
        <v>rock</v>
      </c>
    </row>
    <row r="264" spans="1:21" x14ac:dyDescent="0.35">
      <c r="A264">
        <v>262</v>
      </c>
      <c r="B264" s="4" t="s">
        <v>576</v>
      </c>
      <c r="C264" s="3" t="s">
        <v>577</v>
      </c>
      <c r="D264" s="11">
        <v>4500</v>
      </c>
      <c r="E264" s="11">
        <v>5328</v>
      </c>
      <c r="F264" s="9">
        <f>E264/D264*100</f>
        <v>118.39999999999999</v>
      </c>
      <c r="G264" s="6" t="s">
        <v>14</v>
      </c>
      <c r="H264">
        <v>107</v>
      </c>
      <c r="I264" s="11">
        <f>E264/H264</f>
        <v>49.794392523364486</v>
      </c>
      <c r="J264" t="s">
        <v>21</v>
      </c>
      <c r="K264" t="s">
        <v>22</v>
      </c>
      <c r="L264" s="19">
        <f>(((N264/60)/60)/24)+DATE(1970,1,1)</f>
        <v>40638.208333333336</v>
      </c>
      <c r="M264" s="16">
        <f>(((N264/60)/60)/24)+DATE(1970,1,1)</f>
        <v>40638.208333333336</v>
      </c>
      <c r="N264">
        <v>1301979600</v>
      </c>
      <c r="O264" s="19">
        <f>(((P264/60)/60)/24)+DATE(1970,1,1)</f>
        <v>40664.208333333336</v>
      </c>
      <c r="P264">
        <v>1304226000</v>
      </c>
      <c r="Q264" t="b">
        <v>0</v>
      </c>
      <c r="R264" t="b">
        <v>1</v>
      </c>
      <c r="S264" t="s">
        <v>60</v>
      </c>
      <c r="T264" t="str">
        <f>LEFT(S264,FIND("~",SUBSTITUTE(S264,"/","~",LEN(S264)-LEN(SUBSTITUTE(S264,"/",""))))-1)</f>
        <v>music</v>
      </c>
      <c r="U264" t="str">
        <f>RIGHT(S264,LEN(S264)-FIND("/",S264))</f>
        <v>indie rock</v>
      </c>
    </row>
    <row r="265" spans="1:21" x14ac:dyDescent="0.35">
      <c r="A265">
        <v>263</v>
      </c>
      <c r="B265" s="4" t="s">
        <v>578</v>
      </c>
      <c r="C265" s="3" t="s">
        <v>579</v>
      </c>
      <c r="D265" s="11">
        <v>4500</v>
      </c>
      <c r="E265" s="11">
        <v>10756</v>
      </c>
      <c r="F265" s="9">
        <f>E265/D265*100</f>
        <v>239.02222222222221</v>
      </c>
      <c r="G265" s="6" t="s">
        <v>14</v>
      </c>
      <c r="H265">
        <v>199</v>
      </c>
      <c r="I265" s="11">
        <f>E265/H265</f>
        <v>54.050251256281406</v>
      </c>
      <c r="J265" t="s">
        <v>21</v>
      </c>
      <c r="K265" t="s">
        <v>22</v>
      </c>
      <c r="L265" s="19">
        <f>(((N265/60)/60)/24)+DATE(1970,1,1)</f>
        <v>40187.25</v>
      </c>
      <c r="M265" s="16">
        <f>(((N265/60)/60)/24)+DATE(1970,1,1)</f>
        <v>40187.25</v>
      </c>
      <c r="N265">
        <v>1263016800</v>
      </c>
      <c r="O265" s="19">
        <f>(((P265/60)/60)/24)+DATE(1970,1,1)</f>
        <v>40187.25</v>
      </c>
      <c r="P265">
        <v>1263016800</v>
      </c>
      <c r="Q265" t="b">
        <v>0</v>
      </c>
      <c r="R265" t="b">
        <v>0</v>
      </c>
      <c r="S265" t="s">
        <v>122</v>
      </c>
      <c r="T265" t="str">
        <f>LEFT(S265,FIND("~",SUBSTITUTE(S265,"/","~",LEN(S265)-LEN(SUBSTITUTE(S265,"/",""))))-1)</f>
        <v>photography</v>
      </c>
      <c r="U265" t="str">
        <f>RIGHT(S265,LEN(S265)-FIND("/",S265))</f>
        <v>photography books</v>
      </c>
    </row>
    <row r="266" spans="1:21" x14ac:dyDescent="0.35">
      <c r="A266">
        <v>264</v>
      </c>
      <c r="B266" s="4" t="s">
        <v>580</v>
      </c>
      <c r="C266" s="3" t="s">
        <v>581</v>
      </c>
      <c r="D266" s="11">
        <v>4500</v>
      </c>
      <c r="E266" s="11">
        <v>165375</v>
      </c>
      <c r="F266" s="9">
        <f>E266/D266*100</f>
        <v>3675</v>
      </c>
      <c r="G266" s="6" t="s">
        <v>14</v>
      </c>
      <c r="H266">
        <v>5512</v>
      </c>
      <c r="I266" s="11">
        <f>E266/H266</f>
        <v>30.002721335268504</v>
      </c>
      <c r="J266" t="s">
        <v>21</v>
      </c>
      <c r="K266" t="s">
        <v>22</v>
      </c>
      <c r="L266" s="19">
        <f>(((N266/60)/60)/24)+DATE(1970,1,1)</f>
        <v>41317.25</v>
      </c>
      <c r="M266" s="16">
        <f>(((N266/60)/60)/24)+DATE(1970,1,1)</f>
        <v>41317.25</v>
      </c>
      <c r="N266">
        <v>1360648800</v>
      </c>
      <c r="O266" s="19">
        <f>(((P266/60)/60)/24)+DATE(1970,1,1)</f>
        <v>41333.25</v>
      </c>
      <c r="P266">
        <v>1362031200</v>
      </c>
      <c r="Q266" t="b">
        <v>0</v>
      </c>
      <c r="R266" t="b">
        <v>0</v>
      </c>
      <c r="S266" t="s">
        <v>33</v>
      </c>
      <c r="T266" t="str">
        <f>LEFT(S266,FIND("~",SUBSTITUTE(S266,"/","~",LEN(S266)-LEN(SUBSTITUTE(S266,"/",""))))-1)</f>
        <v>theater</v>
      </c>
      <c r="U266" t="str">
        <f>RIGHT(S266,LEN(S266)-FIND("/",S266))</f>
        <v>plays</v>
      </c>
    </row>
    <row r="267" spans="1:21" x14ac:dyDescent="0.35">
      <c r="A267">
        <v>265</v>
      </c>
      <c r="B267" s="4" t="s">
        <v>582</v>
      </c>
      <c r="C267" s="3" t="s">
        <v>583</v>
      </c>
      <c r="D267" s="11">
        <v>4600</v>
      </c>
      <c r="E267" s="11">
        <v>6031</v>
      </c>
      <c r="F267" s="9">
        <f>E267/D267*100</f>
        <v>131.10869565217391</v>
      </c>
      <c r="G267" s="6" t="s">
        <v>14</v>
      </c>
      <c r="H267">
        <v>86</v>
      </c>
      <c r="I267" s="11">
        <f>E267/H267</f>
        <v>70.127906976744185</v>
      </c>
      <c r="J267" t="s">
        <v>21</v>
      </c>
      <c r="K267" t="s">
        <v>22</v>
      </c>
      <c r="L267" s="19">
        <f>(((N267/60)/60)/24)+DATE(1970,1,1)</f>
        <v>42372.25</v>
      </c>
      <c r="M267" s="16">
        <f>(((N267/60)/60)/24)+DATE(1970,1,1)</f>
        <v>42372.25</v>
      </c>
      <c r="N267">
        <v>1451800800</v>
      </c>
      <c r="O267" s="19">
        <f>(((P267/60)/60)/24)+DATE(1970,1,1)</f>
        <v>42416.25</v>
      </c>
      <c r="P267">
        <v>1455602400</v>
      </c>
      <c r="Q267" t="b">
        <v>0</v>
      </c>
      <c r="R267" t="b">
        <v>0</v>
      </c>
      <c r="S267" t="s">
        <v>33</v>
      </c>
      <c r="T267" t="str">
        <f>LEFT(S267,FIND("~",SUBSTITUTE(S267,"/","~",LEN(S267)-LEN(SUBSTITUTE(S267,"/",""))))-1)</f>
        <v>theater</v>
      </c>
      <c r="U267" t="str">
        <f>RIGHT(S267,LEN(S267)-FIND("/",S267))</f>
        <v>plays</v>
      </c>
    </row>
    <row r="268" spans="1:21" x14ac:dyDescent="0.35">
      <c r="A268">
        <v>266</v>
      </c>
      <c r="B268" s="4" t="s">
        <v>584</v>
      </c>
      <c r="C268" s="3" t="s">
        <v>585</v>
      </c>
      <c r="D268" s="11">
        <v>4700</v>
      </c>
      <c r="E268" s="11">
        <v>85902</v>
      </c>
      <c r="F268" s="9">
        <f>E268/D268*100</f>
        <v>1827.7021276595742</v>
      </c>
      <c r="G268" s="6" t="s">
        <v>14</v>
      </c>
      <c r="H268">
        <v>3182</v>
      </c>
      <c r="I268" s="11">
        <f>E268/H268</f>
        <v>26.996228786926462</v>
      </c>
      <c r="J268" t="s">
        <v>107</v>
      </c>
      <c r="K268" t="s">
        <v>108</v>
      </c>
      <c r="L268" s="19">
        <f>(((N268/60)/60)/24)+DATE(1970,1,1)</f>
        <v>41950.25</v>
      </c>
      <c r="M268" s="16">
        <f>(((N268/60)/60)/24)+DATE(1970,1,1)</f>
        <v>41950.25</v>
      </c>
      <c r="N268">
        <v>1415340000</v>
      </c>
      <c r="O268" s="19">
        <f>(((P268/60)/60)/24)+DATE(1970,1,1)</f>
        <v>41983.25</v>
      </c>
      <c r="P268">
        <v>1418191200</v>
      </c>
      <c r="Q268" t="b">
        <v>0</v>
      </c>
      <c r="R268" t="b">
        <v>1</v>
      </c>
      <c r="S268" t="s">
        <v>159</v>
      </c>
      <c r="T268" t="str">
        <f>LEFT(S268,FIND("~",SUBSTITUTE(S268,"/","~",LEN(S268)-LEN(SUBSTITUTE(S268,"/",""))))-1)</f>
        <v>music</v>
      </c>
      <c r="U268" t="str">
        <f>RIGHT(S268,LEN(S268)-FIND("/",S268))</f>
        <v>jazz</v>
      </c>
    </row>
    <row r="269" spans="1:21" x14ac:dyDescent="0.35">
      <c r="A269">
        <v>267</v>
      </c>
      <c r="B269" s="4" t="s">
        <v>586</v>
      </c>
      <c r="C269" s="3" t="s">
        <v>587</v>
      </c>
      <c r="D269" s="11">
        <v>4700</v>
      </c>
      <c r="E269" s="11">
        <v>143910</v>
      </c>
      <c r="F269" s="9">
        <f>E269/D269*100</f>
        <v>3061.9148936170213</v>
      </c>
      <c r="G269" s="6" t="s">
        <v>14</v>
      </c>
      <c r="H269">
        <v>2768</v>
      </c>
      <c r="I269" s="11">
        <f>E269/H269</f>
        <v>51.990606936416185</v>
      </c>
      <c r="J269" t="s">
        <v>26</v>
      </c>
      <c r="K269" t="s">
        <v>27</v>
      </c>
      <c r="L269" s="19">
        <f>(((N269/60)/60)/24)+DATE(1970,1,1)</f>
        <v>41206.208333333336</v>
      </c>
      <c r="M269" s="16">
        <f>(((N269/60)/60)/24)+DATE(1970,1,1)</f>
        <v>41206.208333333336</v>
      </c>
      <c r="N269">
        <v>1351054800</v>
      </c>
      <c r="O269" s="19">
        <f>(((P269/60)/60)/24)+DATE(1970,1,1)</f>
        <v>41222.25</v>
      </c>
      <c r="P269">
        <v>1352440800</v>
      </c>
      <c r="Q269" t="b">
        <v>0</v>
      </c>
      <c r="R269" t="b">
        <v>0</v>
      </c>
      <c r="S269" t="s">
        <v>33</v>
      </c>
      <c r="T269" t="str">
        <f>LEFT(S269,FIND("~",SUBSTITUTE(S269,"/","~",LEN(S269)-LEN(SUBSTITUTE(S269,"/",""))))-1)</f>
        <v>theater</v>
      </c>
      <c r="U269" t="str">
        <f>RIGHT(S269,LEN(S269)-FIND("/",S269))</f>
        <v>plays</v>
      </c>
    </row>
    <row r="270" spans="1:21" x14ac:dyDescent="0.35">
      <c r="A270">
        <v>268</v>
      </c>
      <c r="B270" s="4" t="s">
        <v>588</v>
      </c>
      <c r="C270" s="3" t="s">
        <v>589</v>
      </c>
      <c r="D270" s="11">
        <v>4700</v>
      </c>
      <c r="E270" s="11">
        <v>2708</v>
      </c>
      <c r="F270" s="9">
        <f>E270/D270*100</f>
        <v>57.61702127659575</v>
      </c>
      <c r="G270" s="6" t="s">
        <v>14</v>
      </c>
      <c r="H270">
        <v>48</v>
      </c>
      <c r="I270" s="11">
        <f>E270/H270</f>
        <v>56.416666666666664</v>
      </c>
      <c r="J270" t="s">
        <v>21</v>
      </c>
      <c r="K270" t="s">
        <v>22</v>
      </c>
      <c r="L270" s="19">
        <f>(((N270/60)/60)/24)+DATE(1970,1,1)</f>
        <v>41186.208333333336</v>
      </c>
      <c r="M270" s="16">
        <f>(((N270/60)/60)/24)+DATE(1970,1,1)</f>
        <v>41186.208333333336</v>
      </c>
      <c r="N270">
        <v>1349326800</v>
      </c>
      <c r="O270" s="19">
        <f>(((P270/60)/60)/24)+DATE(1970,1,1)</f>
        <v>41232.25</v>
      </c>
      <c r="P270">
        <v>1353304800</v>
      </c>
      <c r="Q270" t="b">
        <v>0</v>
      </c>
      <c r="R270" t="b">
        <v>0</v>
      </c>
      <c r="S270" t="s">
        <v>42</v>
      </c>
      <c r="T270" t="str">
        <f>LEFT(S270,FIND("~",SUBSTITUTE(S270,"/","~",LEN(S270)-LEN(SUBSTITUTE(S270,"/",""))))-1)</f>
        <v>film &amp; video</v>
      </c>
      <c r="U270" t="str">
        <f>RIGHT(S270,LEN(S270)-FIND("/",S270))</f>
        <v>documentary</v>
      </c>
    </row>
    <row r="271" spans="1:21" x14ac:dyDescent="0.35">
      <c r="A271">
        <v>269</v>
      </c>
      <c r="B271" s="4" t="s">
        <v>590</v>
      </c>
      <c r="C271" s="3" t="s">
        <v>591</v>
      </c>
      <c r="D271" s="11">
        <v>4700</v>
      </c>
      <c r="E271" s="11">
        <v>8842</v>
      </c>
      <c r="F271" s="9">
        <f>E271/D271*100</f>
        <v>188.12765957446808</v>
      </c>
      <c r="G271" s="6" t="s">
        <v>14</v>
      </c>
      <c r="H271">
        <v>87</v>
      </c>
      <c r="I271" s="11">
        <f>E271/H271</f>
        <v>101.63218390804597</v>
      </c>
      <c r="J271" t="s">
        <v>21</v>
      </c>
      <c r="K271" t="s">
        <v>22</v>
      </c>
      <c r="L271" s="19">
        <f>(((N271/60)/60)/24)+DATE(1970,1,1)</f>
        <v>43496.25</v>
      </c>
      <c r="M271" s="16">
        <f>(((N271/60)/60)/24)+DATE(1970,1,1)</f>
        <v>43496.25</v>
      </c>
      <c r="N271">
        <v>1548914400</v>
      </c>
      <c r="O271" s="19">
        <f>(((P271/60)/60)/24)+DATE(1970,1,1)</f>
        <v>43517.25</v>
      </c>
      <c r="P271">
        <v>1550728800</v>
      </c>
      <c r="Q271" t="b">
        <v>0</v>
      </c>
      <c r="R271" t="b">
        <v>0</v>
      </c>
      <c r="S271" t="s">
        <v>269</v>
      </c>
      <c r="T271" t="str">
        <f>LEFT(S271,FIND("~",SUBSTITUTE(S271,"/","~",LEN(S271)-LEN(SUBSTITUTE(S271,"/",""))))-1)</f>
        <v>film &amp; video</v>
      </c>
      <c r="U271" t="str">
        <f>RIGHT(S271,LEN(S271)-FIND("/",S271))</f>
        <v>television</v>
      </c>
    </row>
    <row r="272" spans="1:21" x14ac:dyDescent="0.35">
      <c r="A272">
        <v>270</v>
      </c>
      <c r="B272" s="4" t="s">
        <v>592</v>
      </c>
      <c r="C272" s="3" t="s">
        <v>593</v>
      </c>
      <c r="D272" s="11">
        <v>4700</v>
      </c>
      <c r="E272" s="11">
        <v>47260</v>
      </c>
      <c r="F272" s="9">
        <f>E272/D272*100</f>
        <v>1005.5319148936171</v>
      </c>
      <c r="G272" s="6" t="s">
        <v>14</v>
      </c>
      <c r="H272">
        <v>1890</v>
      </c>
      <c r="I272" s="11">
        <f>E272/H272</f>
        <v>25.005291005291006</v>
      </c>
      <c r="J272" t="s">
        <v>21</v>
      </c>
      <c r="K272" t="s">
        <v>22</v>
      </c>
      <c r="L272" s="19">
        <f>(((N272/60)/60)/24)+DATE(1970,1,1)</f>
        <v>40514.25</v>
      </c>
      <c r="M272" s="16">
        <f>(((N272/60)/60)/24)+DATE(1970,1,1)</f>
        <v>40514.25</v>
      </c>
      <c r="N272">
        <v>1291269600</v>
      </c>
      <c r="O272" s="19">
        <f>(((P272/60)/60)/24)+DATE(1970,1,1)</f>
        <v>40516.25</v>
      </c>
      <c r="P272">
        <v>1291442400</v>
      </c>
      <c r="Q272" t="b">
        <v>0</v>
      </c>
      <c r="R272" t="b">
        <v>0</v>
      </c>
      <c r="S272" t="s">
        <v>89</v>
      </c>
      <c r="T272" t="str">
        <f>LEFT(S272,FIND("~",SUBSTITUTE(S272,"/","~",LEN(S272)-LEN(SUBSTITUTE(S272,"/",""))))-1)</f>
        <v>games</v>
      </c>
      <c r="U272" t="str">
        <f>RIGHT(S272,LEN(S272)-FIND("/",S272))</f>
        <v>video games</v>
      </c>
    </row>
    <row r="273" spans="1:21" ht="31" x14ac:dyDescent="0.35">
      <c r="A273">
        <v>271</v>
      </c>
      <c r="B273" s="4" t="s">
        <v>594</v>
      </c>
      <c r="C273" s="3" t="s">
        <v>595</v>
      </c>
      <c r="D273" s="11">
        <v>4700</v>
      </c>
      <c r="E273" s="11">
        <v>1953</v>
      </c>
      <c r="F273" s="9">
        <f>E273/D273*100</f>
        <v>41.553191489361701</v>
      </c>
      <c r="G273" s="6" t="s">
        <v>14</v>
      </c>
      <c r="H273">
        <v>61</v>
      </c>
      <c r="I273" s="11">
        <f>E273/H273</f>
        <v>32.016393442622949</v>
      </c>
      <c r="J273" t="s">
        <v>21</v>
      </c>
      <c r="K273" t="s">
        <v>22</v>
      </c>
      <c r="L273" s="19">
        <f>(((N273/60)/60)/24)+DATE(1970,1,1)</f>
        <v>42345.25</v>
      </c>
      <c r="M273" s="16">
        <f>(((N273/60)/60)/24)+DATE(1970,1,1)</f>
        <v>42345.25</v>
      </c>
      <c r="N273">
        <v>1449468000</v>
      </c>
      <c r="O273" s="19">
        <f>(((P273/60)/60)/24)+DATE(1970,1,1)</f>
        <v>42376.25</v>
      </c>
      <c r="P273">
        <v>1452146400</v>
      </c>
      <c r="Q273" t="b">
        <v>0</v>
      </c>
      <c r="R273" t="b">
        <v>0</v>
      </c>
      <c r="S273" t="s">
        <v>122</v>
      </c>
      <c r="T273" t="str">
        <f>LEFT(S273,FIND("~",SUBSTITUTE(S273,"/","~",LEN(S273)-LEN(SUBSTITUTE(S273,"/",""))))-1)</f>
        <v>photography</v>
      </c>
      <c r="U273" t="str">
        <f>RIGHT(S273,LEN(S273)-FIND("/",S273))</f>
        <v>photography books</v>
      </c>
    </row>
    <row r="274" spans="1:21" x14ac:dyDescent="0.35">
      <c r="A274">
        <v>272</v>
      </c>
      <c r="B274" s="4" t="s">
        <v>596</v>
      </c>
      <c r="C274" s="3" t="s">
        <v>597</v>
      </c>
      <c r="D274" s="11">
        <v>4800</v>
      </c>
      <c r="E274" s="11">
        <v>155349</v>
      </c>
      <c r="F274" s="9">
        <f>E274/D274*100</f>
        <v>3236.4375000000005</v>
      </c>
      <c r="G274" s="6" t="s">
        <v>14</v>
      </c>
      <c r="H274">
        <v>1894</v>
      </c>
      <c r="I274" s="11">
        <f>E274/H274</f>
        <v>82.021647307286173</v>
      </c>
      <c r="J274" t="s">
        <v>21</v>
      </c>
      <c r="K274" t="s">
        <v>22</v>
      </c>
      <c r="L274" s="19">
        <f>(((N274/60)/60)/24)+DATE(1970,1,1)</f>
        <v>43656.208333333328</v>
      </c>
      <c r="M274" s="16">
        <f>(((N274/60)/60)/24)+DATE(1970,1,1)</f>
        <v>43656.208333333328</v>
      </c>
      <c r="N274">
        <v>1562734800</v>
      </c>
      <c r="O274" s="19">
        <f>(((P274/60)/60)/24)+DATE(1970,1,1)</f>
        <v>43681.208333333328</v>
      </c>
      <c r="P274">
        <v>1564894800</v>
      </c>
      <c r="Q274" t="b">
        <v>0</v>
      </c>
      <c r="R274" t="b">
        <v>1</v>
      </c>
      <c r="S274" t="s">
        <v>33</v>
      </c>
      <c r="T274" t="str">
        <f>LEFT(S274,FIND("~",SUBSTITUTE(S274,"/","~",LEN(S274)-LEN(SUBSTITUTE(S274,"/",""))))-1)</f>
        <v>theater</v>
      </c>
      <c r="U274" t="str">
        <f>RIGHT(S274,LEN(S274)-FIND("/",S274))</f>
        <v>plays</v>
      </c>
    </row>
    <row r="275" spans="1:21" x14ac:dyDescent="0.35">
      <c r="A275">
        <v>273</v>
      </c>
      <c r="B275" s="4" t="s">
        <v>598</v>
      </c>
      <c r="C275" s="3" t="s">
        <v>599</v>
      </c>
      <c r="D275" s="11">
        <v>4800</v>
      </c>
      <c r="E275" s="11">
        <v>10704</v>
      </c>
      <c r="F275" s="9">
        <f>E275/D275*100</f>
        <v>223</v>
      </c>
      <c r="G275" s="6" t="s">
        <v>14</v>
      </c>
      <c r="H275">
        <v>282</v>
      </c>
      <c r="I275" s="11">
        <f>E275/H275</f>
        <v>37.957446808510639</v>
      </c>
      <c r="J275" t="s">
        <v>15</v>
      </c>
      <c r="K275" t="s">
        <v>16</v>
      </c>
      <c r="L275" s="19">
        <f>(((N275/60)/60)/24)+DATE(1970,1,1)</f>
        <v>42995.208333333328</v>
      </c>
      <c r="M275" s="16">
        <f>(((N275/60)/60)/24)+DATE(1970,1,1)</f>
        <v>42995.208333333328</v>
      </c>
      <c r="N275">
        <v>1505624400</v>
      </c>
      <c r="O275" s="19">
        <f>(((P275/60)/60)/24)+DATE(1970,1,1)</f>
        <v>42998.208333333328</v>
      </c>
      <c r="P275">
        <v>1505883600</v>
      </c>
      <c r="Q275" t="b">
        <v>0</v>
      </c>
      <c r="R275" t="b">
        <v>0</v>
      </c>
      <c r="S275" t="s">
        <v>33</v>
      </c>
      <c r="T275" t="str">
        <f>LEFT(S275,FIND("~",SUBSTITUTE(S275,"/","~",LEN(S275)-LEN(SUBSTITUTE(S275,"/",""))))-1)</f>
        <v>theater</v>
      </c>
      <c r="U275" t="str">
        <f>RIGHT(S275,LEN(S275)-FIND("/",S275))</f>
        <v>plays</v>
      </c>
    </row>
    <row r="276" spans="1:21" ht="31" x14ac:dyDescent="0.35">
      <c r="A276">
        <v>274</v>
      </c>
      <c r="B276" s="4" t="s">
        <v>600</v>
      </c>
      <c r="C276" s="3" t="s">
        <v>601</v>
      </c>
      <c r="D276" s="11">
        <v>4800</v>
      </c>
      <c r="E276" s="11">
        <v>773</v>
      </c>
      <c r="F276" s="9">
        <f>E276/D276*100</f>
        <v>16.104166666666668</v>
      </c>
      <c r="G276" s="6" t="s">
        <v>14</v>
      </c>
      <c r="H276">
        <v>15</v>
      </c>
      <c r="I276" s="11">
        <f>E276/H276</f>
        <v>51.533333333333331</v>
      </c>
      <c r="J276" t="s">
        <v>21</v>
      </c>
      <c r="K276" t="s">
        <v>22</v>
      </c>
      <c r="L276" s="19">
        <f>(((N276/60)/60)/24)+DATE(1970,1,1)</f>
        <v>43045.25</v>
      </c>
      <c r="M276" s="16">
        <f>(((N276/60)/60)/24)+DATE(1970,1,1)</f>
        <v>43045.25</v>
      </c>
      <c r="N276">
        <v>1509948000</v>
      </c>
      <c r="O276" s="19">
        <f>(((P276/60)/60)/24)+DATE(1970,1,1)</f>
        <v>43050.25</v>
      </c>
      <c r="P276">
        <v>1510380000</v>
      </c>
      <c r="Q276" t="b">
        <v>0</v>
      </c>
      <c r="R276" t="b">
        <v>0</v>
      </c>
      <c r="S276" t="s">
        <v>33</v>
      </c>
      <c r="T276" t="str">
        <f>LEFT(S276,FIND("~",SUBSTITUTE(S276,"/","~",LEN(S276)-LEN(SUBSTITUTE(S276,"/",""))))-1)</f>
        <v>theater</v>
      </c>
      <c r="U276" t="str">
        <f>RIGHT(S276,LEN(S276)-FIND("/",S276))</f>
        <v>plays</v>
      </c>
    </row>
    <row r="277" spans="1:21" ht="31" x14ac:dyDescent="0.35">
      <c r="A277">
        <v>275</v>
      </c>
      <c r="B277" s="4" t="s">
        <v>602</v>
      </c>
      <c r="C277" s="3" t="s">
        <v>603</v>
      </c>
      <c r="D277" s="11">
        <v>4800</v>
      </c>
      <c r="E277" s="11">
        <v>9419</v>
      </c>
      <c r="F277" s="9">
        <f>E277/D277*100</f>
        <v>196.22916666666669</v>
      </c>
      <c r="G277" s="6" t="s">
        <v>14</v>
      </c>
      <c r="H277">
        <v>116</v>
      </c>
      <c r="I277" s="11">
        <f>E277/H277</f>
        <v>81.198275862068968</v>
      </c>
      <c r="J277" t="s">
        <v>21</v>
      </c>
      <c r="K277" t="s">
        <v>22</v>
      </c>
      <c r="L277" s="19">
        <f>(((N277/60)/60)/24)+DATE(1970,1,1)</f>
        <v>43561.208333333328</v>
      </c>
      <c r="M277" s="16">
        <f>(((N277/60)/60)/24)+DATE(1970,1,1)</f>
        <v>43561.208333333328</v>
      </c>
      <c r="N277">
        <v>1554526800</v>
      </c>
      <c r="O277" s="19">
        <f>(((P277/60)/60)/24)+DATE(1970,1,1)</f>
        <v>43569.208333333328</v>
      </c>
      <c r="P277">
        <v>1555218000</v>
      </c>
      <c r="Q277" t="b">
        <v>0</v>
      </c>
      <c r="R277" t="b">
        <v>0</v>
      </c>
      <c r="S277" t="s">
        <v>206</v>
      </c>
      <c r="T277" t="str">
        <f>LEFT(S277,FIND("~",SUBSTITUTE(S277,"/","~",LEN(S277)-LEN(SUBSTITUTE(S277,"/",""))))-1)</f>
        <v>publishing</v>
      </c>
      <c r="U277" t="str">
        <f>RIGHT(S277,LEN(S277)-FIND("/",S277))</f>
        <v>translations</v>
      </c>
    </row>
    <row r="278" spans="1:21" x14ac:dyDescent="0.35">
      <c r="A278">
        <v>276</v>
      </c>
      <c r="B278" s="4" t="s">
        <v>604</v>
      </c>
      <c r="C278" s="3" t="s">
        <v>605</v>
      </c>
      <c r="D278" s="11">
        <v>4800</v>
      </c>
      <c r="E278" s="11">
        <v>5324</v>
      </c>
      <c r="F278" s="9">
        <f>E278/D278*100</f>
        <v>110.91666666666666</v>
      </c>
      <c r="G278" s="6" t="s">
        <v>14</v>
      </c>
      <c r="H278">
        <v>133</v>
      </c>
      <c r="I278" s="11">
        <f>E278/H278</f>
        <v>40.030075187969928</v>
      </c>
      <c r="J278" t="s">
        <v>21</v>
      </c>
      <c r="K278" t="s">
        <v>22</v>
      </c>
      <c r="L278" s="19">
        <f>(((N278/60)/60)/24)+DATE(1970,1,1)</f>
        <v>41018.208333333336</v>
      </c>
      <c r="M278" s="16">
        <f>(((N278/60)/60)/24)+DATE(1970,1,1)</f>
        <v>41018.208333333336</v>
      </c>
      <c r="N278">
        <v>1334811600</v>
      </c>
      <c r="O278" s="19">
        <f>(((P278/60)/60)/24)+DATE(1970,1,1)</f>
        <v>41023.208333333336</v>
      </c>
      <c r="P278">
        <v>1335243600</v>
      </c>
      <c r="Q278" t="b">
        <v>0</v>
      </c>
      <c r="R278" t="b">
        <v>1</v>
      </c>
      <c r="S278" t="s">
        <v>89</v>
      </c>
      <c r="T278" t="str">
        <f>LEFT(S278,FIND("~",SUBSTITUTE(S278,"/","~",LEN(S278)-LEN(SUBSTITUTE(S278,"/",""))))-1)</f>
        <v>games</v>
      </c>
      <c r="U278" t="str">
        <f>RIGHT(S278,LEN(S278)-FIND("/",S278))</f>
        <v>video games</v>
      </c>
    </row>
    <row r="279" spans="1:21" ht="31" x14ac:dyDescent="0.35">
      <c r="A279">
        <v>277</v>
      </c>
      <c r="B279" s="4" t="s">
        <v>606</v>
      </c>
      <c r="C279" s="3" t="s">
        <v>607</v>
      </c>
      <c r="D279" s="11">
        <v>4900</v>
      </c>
      <c r="E279" s="11">
        <v>7465</v>
      </c>
      <c r="F279" s="9">
        <f>E279/D279*100</f>
        <v>152.34693877551021</v>
      </c>
      <c r="G279" s="6" t="s">
        <v>14</v>
      </c>
      <c r="H279">
        <v>83</v>
      </c>
      <c r="I279" s="11">
        <f>E279/H279</f>
        <v>89.939759036144579</v>
      </c>
      <c r="J279" t="s">
        <v>21</v>
      </c>
      <c r="K279" t="s">
        <v>22</v>
      </c>
      <c r="L279" s="19">
        <f>(((N279/60)/60)/24)+DATE(1970,1,1)</f>
        <v>40378.208333333336</v>
      </c>
      <c r="M279" s="16">
        <f>(((N279/60)/60)/24)+DATE(1970,1,1)</f>
        <v>40378.208333333336</v>
      </c>
      <c r="N279">
        <v>1279515600</v>
      </c>
      <c r="O279" s="19">
        <f>(((P279/60)/60)/24)+DATE(1970,1,1)</f>
        <v>40380.208333333336</v>
      </c>
      <c r="P279">
        <v>1279688400</v>
      </c>
      <c r="Q279" t="b">
        <v>0</v>
      </c>
      <c r="R279" t="b">
        <v>0</v>
      </c>
      <c r="S279" t="s">
        <v>33</v>
      </c>
      <c r="T279" t="str">
        <f>LEFT(S279,FIND("~",SUBSTITUTE(S279,"/","~",LEN(S279)-LEN(SUBSTITUTE(S279,"/",""))))-1)</f>
        <v>theater</v>
      </c>
      <c r="U279" t="str">
        <f>RIGHT(S279,LEN(S279)-FIND("/",S279))</f>
        <v>plays</v>
      </c>
    </row>
    <row r="280" spans="1:21" x14ac:dyDescent="0.35">
      <c r="A280">
        <v>278</v>
      </c>
      <c r="B280" s="4" t="s">
        <v>608</v>
      </c>
      <c r="C280" s="3" t="s">
        <v>609</v>
      </c>
      <c r="D280" s="11">
        <v>4900</v>
      </c>
      <c r="E280" s="11">
        <v>8799</v>
      </c>
      <c r="F280" s="9">
        <f>E280/D280*100</f>
        <v>179.57142857142858</v>
      </c>
      <c r="G280" s="6" t="s">
        <v>14</v>
      </c>
      <c r="H280">
        <v>91</v>
      </c>
      <c r="I280" s="11">
        <f>E280/H280</f>
        <v>96.692307692307693</v>
      </c>
      <c r="J280" t="s">
        <v>21</v>
      </c>
      <c r="K280" t="s">
        <v>22</v>
      </c>
      <c r="L280" s="19">
        <f>(((N280/60)/60)/24)+DATE(1970,1,1)</f>
        <v>41239.25</v>
      </c>
      <c r="M280" s="16">
        <f>(((N280/60)/60)/24)+DATE(1970,1,1)</f>
        <v>41239.25</v>
      </c>
      <c r="N280">
        <v>1353909600</v>
      </c>
      <c r="O280" s="19">
        <f>(((P280/60)/60)/24)+DATE(1970,1,1)</f>
        <v>41264.25</v>
      </c>
      <c r="P280">
        <v>1356069600</v>
      </c>
      <c r="Q280" t="b">
        <v>0</v>
      </c>
      <c r="R280" t="b">
        <v>0</v>
      </c>
      <c r="S280" t="s">
        <v>28</v>
      </c>
      <c r="T280" t="str">
        <f>LEFT(S280,FIND("~",SUBSTITUTE(S280,"/","~",LEN(S280)-LEN(SUBSTITUTE(S280,"/",""))))-1)</f>
        <v>technology</v>
      </c>
      <c r="U280" t="str">
        <f>RIGHT(S280,LEN(S280)-FIND("/",S280))</f>
        <v>web</v>
      </c>
    </row>
    <row r="281" spans="1:21" x14ac:dyDescent="0.35">
      <c r="A281">
        <v>279</v>
      </c>
      <c r="B281" s="4" t="s">
        <v>610</v>
      </c>
      <c r="C281" s="3" t="s">
        <v>611</v>
      </c>
      <c r="D281" s="11">
        <v>4900</v>
      </c>
      <c r="E281" s="11">
        <v>13656</v>
      </c>
      <c r="F281" s="9">
        <f>E281/D281*100</f>
        <v>278.69387755102042</v>
      </c>
      <c r="G281" s="6" t="s">
        <v>14</v>
      </c>
      <c r="H281">
        <v>546</v>
      </c>
      <c r="I281" s="11">
        <f>E281/H281</f>
        <v>25.010989010989011</v>
      </c>
      <c r="J281" t="s">
        <v>21</v>
      </c>
      <c r="K281" t="s">
        <v>22</v>
      </c>
      <c r="L281" s="19">
        <f>(((N281/60)/60)/24)+DATE(1970,1,1)</f>
        <v>43346.208333333328</v>
      </c>
      <c r="M281" s="16">
        <f>(((N281/60)/60)/24)+DATE(1970,1,1)</f>
        <v>43346.208333333328</v>
      </c>
      <c r="N281">
        <v>1535950800</v>
      </c>
      <c r="O281" s="19">
        <f>(((P281/60)/60)/24)+DATE(1970,1,1)</f>
        <v>43349.208333333328</v>
      </c>
      <c r="P281">
        <v>1536210000</v>
      </c>
      <c r="Q281" t="b">
        <v>0</v>
      </c>
      <c r="R281" t="b">
        <v>0</v>
      </c>
      <c r="S281" t="s">
        <v>33</v>
      </c>
      <c r="T281" t="str">
        <f>LEFT(S281,FIND("~",SUBSTITUTE(S281,"/","~",LEN(S281)-LEN(SUBSTITUTE(S281,"/",""))))-1)</f>
        <v>theater</v>
      </c>
      <c r="U281" t="str">
        <f>RIGHT(S281,LEN(S281)-FIND("/",S281))</f>
        <v>plays</v>
      </c>
    </row>
    <row r="282" spans="1:21" ht="31" x14ac:dyDescent="0.35">
      <c r="A282">
        <v>280</v>
      </c>
      <c r="B282" s="4" t="s">
        <v>612</v>
      </c>
      <c r="C282" s="3" t="s">
        <v>613</v>
      </c>
      <c r="D282" s="11">
        <v>4900</v>
      </c>
      <c r="E282" s="11">
        <v>14536</v>
      </c>
      <c r="F282" s="9">
        <f>E282/D282*100</f>
        <v>296.65306122448982</v>
      </c>
      <c r="G282" s="6" t="s">
        <v>14</v>
      </c>
      <c r="H282">
        <v>393</v>
      </c>
      <c r="I282" s="11">
        <f>E282/H282</f>
        <v>36.987277353689571</v>
      </c>
      <c r="J282" t="s">
        <v>21</v>
      </c>
      <c r="K282" t="s">
        <v>22</v>
      </c>
      <c r="L282" s="19">
        <f>(((N282/60)/60)/24)+DATE(1970,1,1)</f>
        <v>43060.25</v>
      </c>
      <c r="M282" s="16">
        <f>(((N282/60)/60)/24)+DATE(1970,1,1)</f>
        <v>43060.25</v>
      </c>
      <c r="N282">
        <v>1511244000</v>
      </c>
      <c r="O282" s="19">
        <f>(((P282/60)/60)/24)+DATE(1970,1,1)</f>
        <v>43066.25</v>
      </c>
      <c r="P282">
        <v>1511762400</v>
      </c>
      <c r="Q282" t="b">
        <v>0</v>
      </c>
      <c r="R282" t="b">
        <v>0</v>
      </c>
      <c r="S282" t="s">
        <v>71</v>
      </c>
      <c r="T282" t="str">
        <f>LEFT(S282,FIND("~",SUBSTITUTE(S282,"/","~",LEN(S282)-LEN(SUBSTITUTE(S282,"/",""))))-1)</f>
        <v>film &amp; video</v>
      </c>
      <c r="U282" t="str">
        <f>RIGHT(S282,LEN(S282)-FIND("/",S282))</f>
        <v>animation</v>
      </c>
    </row>
    <row r="283" spans="1:21" x14ac:dyDescent="0.35">
      <c r="A283">
        <v>281</v>
      </c>
      <c r="B283" s="4" t="s">
        <v>614</v>
      </c>
      <c r="C283" s="3" t="s">
        <v>615</v>
      </c>
      <c r="D283" s="11">
        <v>4900</v>
      </c>
      <c r="E283" s="11">
        <v>150552</v>
      </c>
      <c r="F283" s="9">
        <f>E283/D283*100</f>
        <v>3072.4897959183677</v>
      </c>
      <c r="G283" s="6" t="s">
        <v>14</v>
      </c>
      <c r="H283">
        <v>2062</v>
      </c>
      <c r="I283" s="11">
        <f>E283/H283</f>
        <v>73.012609117361791</v>
      </c>
      <c r="J283" t="s">
        <v>21</v>
      </c>
      <c r="K283" t="s">
        <v>22</v>
      </c>
      <c r="L283" s="19">
        <f>(((N283/60)/60)/24)+DATE(1970,1,1)</f>
        <v>40979.25</v>
      </c>
      <c r="M283" s="16">
        <f>(((N283/60)/60)/24)+DATE(1970,1,1)</f>
        <v>40979.25</v>
      </c>
      <c r="N283">
        <v>1331445600</v>
      </c>
      <c r="O283" s="19">
        <f>(((P283/60)/60)/24)+DATE(1970,1,1)</f>
        <v>41000.208333333336</v>
      </c>
      <c r="P283">
        <v>1333256400</v>
      </c>
      <c r="Q283" t="b">
        <v>0</v>
      </c>
      <c r="R283" t="b">
        <v>1</v>
      </c>
      <c r="S283" t="s">
        <v>33</v>
      </c>
      <c r="T283" t="str">
        <f>LEFT(S283,FIND("~",SUBSTITUTE(S283,"/","~",LEN(S283)-LEN(SUBSTITUTE(S283,"/",""))))-1)</f>
        <v>theater</v>
      </c>
      <c r="U283" t="str">
        <f>RIGHT(S283,LEN(S283)-FIND("/",S283))</f>
        <v>plays</v>
      </c>
    </row>
    <row r="284" spans="1:21" x14ac:dyDescent="0.35">
      <c r="A284">
        <v>282</v>
      </c>
      <c r="B284" s="4" t="s">
        <v>616</v>
      </c>
      <c r="C284" s="3" t="s">
        <v>617</v>
      </c>
      <c r="D284" s="11">
        <v>4900</v>
      </c>
      <c r="E284" s="11">
        <v>9076</v>
      </c>
      <c r="F284" s="9">
        <f>E284/D284*100</f>
        <v>185.22448979591837</v>
      </c>
      <c r="G284" s="6" t="s">
        <v>14</v>
      </c>
      <c r="H284">
        <v>133</v>
      </c>
      <c r="I284" s="11">
        <f>E284/H284</f>
        <v>68.240601503759393</v>
      </c>
      <c r="J284" t="s">
        <v>21</v>
      </c>
      <c r="K284" t="s">
        <v>22</v>
      </c>
      <c r="L284" s="19">
        <f>(((N284/60)/60)/24)+DATE(1970,1,1)</f>
        <v>42701.25</v>
      </c>
      <c r="M284" s="16">
        <f>(((N284/60)/60)/24)+DATE(1970,1,1)</f>
        <v>42701.25</v>
      </c>
      <c r="N284">
        <v>1480226400</v>
      </c>
      <c r="O284" s="19">
        <f>(((P284/60)/60)/24)+DATE(1970,1,1)</f>
        <v>42707.25</v>
      </c>
      <c r="P284">
        <v>1480744800</v>
      </c>
      <c r="Q284" t="b">
        <v>0</v>
      </c>
      <c r="R284" t="b">
        <v>1</v>
      </c>
      <c r="S284" t="s">
        <v>269</v>
      </c>
      <c r="T284" t="str">
        <f>LEFT(S284,FIND("~",SUBSTITUTE(S284,"/","~",LEN(S284)-LEN(SUBSTITUTE(S284,"/",""))))-1)</f>
        <v>film &amp; video</v>
      </c>
      <c r="U284" t="str">
        <f>RIGHT(S284,LEN(S284)-FIND("/",S284))</f>
        <v>television</v>
      </c>
    </row>
    <row r="285" spans="1:21" ht="31" x14ac:dyDescent="0.35">
      <c r="A285">
        <v>283</v>
      </c>
      <c r="B285" s="4" t="s">
        <v>618</v>
      </c>
      <c r="C285" s="3" t="s">
        <v>619</v>
      </c>
      <c r="D285" s="11">
        <v>4900</v>
      </c>
      <c r="E285" s="11">
        <v>1517</v>
      </c>
      <c r="F285" s="9">
        <f>E285/D285*100</f>
        <v>30.959183673469386</v>
      </c>
      <c r="G285" s="6" t="s">
        <v>14</v>
      </c>
      <c r="H285">
        <v>29</v>
      </c>
      <c r="I285" s="11">
        <f>E285/H285</f>
        <v>52.310344827586206</v>
      </c>
      <c r="J285" t="s">
        <v>36</v>
      </c>
      <c r="K285" t="s">
        <v>37</v>
      </c>
      <c r="L285" s="19">
        <f>(((N285/60)/60)/24)+DATE(1970,1,1)</f>
        <v>42520.208333333328</v>
      </c>
      <c r="M285" s="16">
        <f>(((N285/60)/60)/24)+DATE(1970,1,1)</f>
        <v>42520.208333333328</v>
      </c>
      <c r="N285">
        <v>1464584400</v>
      </c>
      <c r="O285" s="19">
        <f>(((P285/60)/60)/24)+DATE(1970,1,1)</f>
        <v>42525.208333333328</v>
      </c>
      <c r="P285">
        <v>1465016400</v>
      </c>
      <c r="Q285" t="b">
        <v>0</v>
      </c>
      <c r="R285" t="b">
        <v>0</v>
      </c>
      <c r="S285" t="s">
        <v>23</v>
      </c>
      <c r="T285" t="str">
        <f>LEFT(S285,FIND("~",SUBSTITUTE(S285,"/","~",LEN(S285)-LEN(SUBSTITUTE(S285,"/",""))))-1)</f>
        <v>music</v>
      </c>
      <c r="U285" t="str">
        <f>RIGHT(S285,LEN(S285)-FIND("/",S285))</f>
        <v>rock</v>
      </c>
    </row>
    <row r="286" spans="1:21" x14ac:dyDescent="0.35">
      <c r="A286">
        <v>284</v>
      </c>
      <c r="B286" s="4" t="s">
        <v>620</v>
      </c>
      <c r="C286" s="3" t="s">
        <v>621</v>
      </c>
      <c r="D286" s="11">
        <v>4900</v>
      </c>
      <c r="E286" s="11">
        <v>8153</v>
      </c>
      <c r="F286" s="9">
        <f>E286/D286*100</f>
        <v>166.38775510204081</v>
      </c>
      <c r="G286" s="6" t="s">
        <v>14</v>
      </c>
      <c r="H286">
        <v>132</v>
      </c>
      <c r="I286" s="11">
        <f>E286/H286</f>
        <v>61.765151515151516</v>
      </c>
      <c r="J286" t="s">
        <v>21</v>
      </c>
      <c r="K286" t="s">
        <v>22</v>
      </c>
      <c r="L286" s="19">
        <f>(((N286/60)/60)/24)+DATE(1970,1,1)</f>
        <v>41030.208333333336</v>
      </c>
      <c r="M286" s="16">
        <f>(((N286/60)/60)/24)+DATE(1970,1,1)</f>
        <v>41030.208333333336</v>
      </c>
      <c r="N286">
        <v>1335848400</v>
      </c>
      <c r="O286" s="19">
        <f>(((P286/60)/60)/24)+DATE(1970,1,1)</f>
        <v>41035.208333333336</v>
      </c>
      <c r="P286">
        <v>1336280400</v>
      </c>
      <c r="Q286" t="b">
        <v>0</v>
      </c>
      <c r="R286" t="b">
        <v>0</v>
      </c>
      <c r="S286" t="s">
        <v>28</v>
      </c>
      <c r="T286" t="str">
        <f>LEFT(S286,FIND("~",SUBSTITUTE(S286,"/","~",LEN(S286)-LEN(SUBSTITUTE(S286,"/",""))))-1)</f>
        <v>technology</v>
      </c>
      <c r="U286" t="str">
        <f>RIGHT(S286,LEN(S286)-FIND("/",S286))</f>
        <v>web</v>
      </c>
    </row>
    <row r="287" spans="1:21" x14ac:dyDescent="0.35">
      <c r="A287">
        <v>285</v>
      </c>
      <c r="B287" s="4" t="s">
        <v>622</v>
      </c>
      <c r="C287" s="3" t="s">
        <v>623</v>
      </c>
      <c r="D287" s="11">
        <v>5000</v>
      </c>
      <c r="E287" s="11">
        <v>6357</v>
      </c>
      <c r="F287" s="9">
        <f>E287/D287*100</f>
        <v>127.14000000000001</v>
      </c>
      <c r="G287" s="6" t="s">
        <v>14</v>
      </c>
      <c r="H287">
        <v>254</v>
      </c>
      <c r="I287" s="11">
        <f>E287/H287</f>
        <v>25.027559055118111</v>
      </c>
      <c r="J287" t="s">
        <v>21</v>
      </c>
      <c r="K287" t="s">
        <v>22</v>
      </c>
      <c r="L287" s="19">
        <f>(((N287/60)/60)/24)+DATE(1970,1,1)</f>
        <v>42623.208333333328</v>
      </c>
      <c r="M287" s="16">
        <f>(((N287/60)/60)/24)+DATE(1970,1,1)</f>
        <v>42623.208333333328</v>
      </c>
      <c r="N287">
        <v>1473483600</v>
      </c>
      <c r="O287" s="19">
        <f>(((P287/60)/60)/24)+DATE(1970,1,1)</f>
        <v>42661.208333333328</v>
      </c>
      <c r="P287">
        <v>1476766800</v>
      </c>
      <c r="Q287" t="b">
        <v>0</v>
      </c>
      <c r="R287" t="b">
        <v>0</v>
      </c>
      <c r="S287" t="s">
        <v>33</v>
      </c>
      <c r="T287" t="str">
        <f>LEFT(S287,FIND("~",SUBSTITUTE(S287,"/","~",LEN(S287)-LEN(SUBSTITUTE(S287,"/",""))))-1)</f>
        <v>theater</v>
      </c>
      <c r="U287" t="str">
        <f>RIGHT(S287,LEN(S287)-FIND("/",S287))</f>
        <v>plays</v>
      </c>
    </row>
    <row r="288" spans="1:21" x14ac:dyDescent="0.35">
      <c r="A288">
        <v>286</v>
      </c>
      <c r="B288" s="4" t="s">
        <v>624</v>
      </c>
      <c r="C288" s="3" t="s">
        <v>625</v>
      </c>
      <c r="D288" s="11">
        <v>5000</v>
      </c>
      <c r="E288" s="11">
        <v>19557</v>
      </c>
      <c r="F288" s="9">
        <f>E288/D288*100</f>
        <v>391.14</v>
      </c>
      <c r="G288" s="6" t="s">
        <v>14</v>
      </c>
      <c r="H288">
        <v>184</v>
      </c>
      <c r="I288" s="11">
        <f>E288/H288</f>
        <v>106.28804347826087</v>
      </c>
      <c r="J288" t="s">
        <v>21</v>
      </c>
      <c r="K288" t="s">
        <v>22</v>
      </c>
      <c r="L288" s="19">
        <f>(((N288/60)/60)/24)+DATE(1970,1,1)</f>
        <v>42697.25</v>
      </c>
      <c r="M288" s="16">
        <f>(((N288/60)/60)/24)+DATE(1970,1,1)</f>
        <v>42697.25</v>
      </c>
      <c r="N288">
        <v>1479880800</v>
      </c>
      <c r="O288" s="19">
        <f>(((P288/60)/60)/24)+DATE(1970,1,1)</f>
        <v>42704.25</v>
      </c>
      <c r="P288">
        <v>1480485600</v>
      </c>
      <c r="Q288" t="b">
        <v>0</v>
      </c>
      <c r="R288" t="b">
        <v>0</v>
      </c>
      <c r="S288" t="s">
        <v>33</v>
      </c>
      <c r="T288" t="str">
        <f>LEFT(S288,FIND("~",SUBSTITUTE(S288,"/","~",LEN(S288)-LEN(SUBSTITUTE(S288,"/",""))))-1)</f>
        <v>theater</v>
      </c>
      <c r="U288" t="str">
        <f>RIGHT(S288,LEN(S288)-FIND("/",S288))</f>
        <v>plays</v>
      </c>
    </row>
    <row r="289" spans="1:21" x14ac:dyDescent="0.35">
      <c r="A289">
        <v>287</v>
      </c>
      <c r="B289" s="4" t="s">
        <v>626</v>
      </c>
      <c r="C289" s="3" t="s">
        <v>627</v>
      </c>
      <c r="D289" s="11">
        <v>5000</v>
      </c>
      <c r="E289" s="11">
        <v>13213</v>
      </c>
      <c r="F289" s="9">
        <f>E289/D289*100</f>
        <v>264.26</v>
      </c>
      <c r="G289" s="6" t="s">
        <v>14</v>
      </c>
      <c r="H289">
        <v>176</v>
      </c>
      <c r="I289" s="11">
        <f>E289/H289</f>
        <v>75.07386363636364</v>
      </c>
      <c r="J289" t="s">
        <v>21</v>
      </c>
      <c r="K289" t="s">
        <v>22</v>
      </c>
      <c r="L289" s="19">
        <f>(((N289/60)/60)/24)+DATE(1970,1,1)</f>
        <v>42122.208333333328</v>
      </c>
      <c r="M289" s="16">
        <f>(((N289/60)/60)/24)+DATE(1970,1,1)</f>
        <v>42122.208333333328</v>
      </c>
      <c r="N289">
        <v>1430197200</v>
      </c>
      <c r="O289" s="19">
        <f>(((P289/60)/60)/24)+DATE(1970,1,1)</f>
        <v>42122.208333333328</v>
      </c>
      <c r="P289">
        <v>1430197200</v>
      </c>
      <c r="Q289" t="b">
        <v>0</v>
      </c>
      <c r="R289" t="b">
        <v>0</v>
      </c>
      <c r="S289" t="s">
        <v>50</v>
      </c>
      <c r="T289" t="str">
        <f>LEFT(S289,FIND("~",SUBSTITUTE(S289,"/","~",LEN(S289)-LEN(SUBSTITUTE(S289,"/",""))))-1)</f>
        <v>music</v>
      </c>
      <c r="U289" t="str">
        <f>RIGHT(S289,LEN(S289)-FIND("/",S289))</f>
        <v>electric music</v>
      </c>
    </row>
    <row r="290" spans="1:21" x14ac:dyDescent="0.35">
      <c r="A290">
        <v>288</v>
      </c>
      <c r="B290" s="4" t="s">
        <v>628</v>
      </c>
      <c r="C290" s="3" t="s">
        <v>629</v>
      </c>
      <c r="D290" s="11">
        <v>5000</v>
      </c>
      <c r="E290" s="11">
        <v>5476</v>
      </c>
      <c r="F290" s="9">
        <f>E290/D290*100</f>
        <v>109.52</v>
      </c>
      <c r="G290" s="6" t="s">
        <v>14</v>
      </c>
      <c r="H290">
        <v>137</v>
      </c>
      <c r="I290" s="11">
        <f>E290/H290</f>
        <v>39.970802919708028</v>
      </c>
      <c r="J290" t="s">
        <v>36</v>
      </c>
      <c r="K290" t="s">
        <v>37</v>
      </c>
      <c r="L290" s="19">
        <f>(((N290/60)/60)/24)+DATE(1970,1,1)</f>
        <v>40982.208333333336</v>
      </c>
      <c r="M290" s="16">
        <f>(((N290/60)/60)/24)+DATE(1970,1,1)</f>
        <v>40982.208333333336</v>
      </c>
      <c r="N290">
        <v>1331701200</v>
      </c>
      <c r="O290" s="19">
        <f>(((P290/60)/60)/24)+DATE(1970,1,1)</f>
        <v>40983.208333333336</v>
      </c>
      <c r="P290">
        <v>1331787600</v>
      </c>
      <c r="Q290" t="b">
        <v>0</v>
      </c>
      <c r="R290" t="b">
        <v>1</v>
      </c>
      <c r="S290" t="s">
        <v>148</v>
      </c>
      <c r="T290" t="str">
        <f>LEFT(S290,FIND("~",SUBSTITUTE(S290,"/","~",LEN(S290)-LEN(SUBSTITUTE(S290,"/",""))))-1)</f>
        <v>music</v>
      </c>
      <c r="U290" t="str">
        <f>RIGHT(S290,LEN(S290)-FIND("/",S290))</f>
        <v>metal</v>
      </c>
    </row>
    <row r="291" spans="1:21" x14ac:dyDescent="0.35">
      <c r="A291">
        <v>289</v>
      </c>
      <c r="B291" s="4" t="s">
        <v>630</v>
      </c>
      <c r="C291" s="3" t="s">
        <v>631</v>
      </c>
      <c r="D291" s="11">
        <v>5000</v>
      </c>
      <c r="E291" s="11">
        <v>13474</v>
      </c>
      <c r="F291" s="9">
        <f>E291/D291*100</f>
        <v>269.47999999999996</v>
      </c>
      <c r="G291" s="6" t="s">
        <v>14</v>
      </c>
      <c r="H291">
        <v>337</v>
      </c>
      <c r="I291" s="11">
        <f>E291/H291</f>
        <v>39.982195845697326</v>
      </c>
      <c r="J291" t="s">
        <v>15</v>
      </c>
      <c r="K291" t="s">
        <v>16</v>
      </c>
      <c r="L291" s="19">
        <f>(((N291/60)/60)/24)+DATE(1970,1,1)</f>
        <v>42219.208333333328</v>
      </c>
      <c r="M291" s="16">
        <f>(((N291/60)/60)/24)+DATE(1970,1,1)</f>
        <v>42219.208333333328</v>
      </c>
      <c r="N291">
        <v>1438578000</v>
      </c>
      <c r="O291" s="19">
        <f>(((P291/60)/60)/24)+DATE(1970,1,1)</f>
        <v>42222.208333333328</v>
      </c>
      <c r="P291">
        <v>1438837200</v>
      </c>
      <c r="Q291" t="b">
        <v>0</v>
      </c>
      <c r="R291" t="b">
        <v>0</v>
      </c>
      <c r="S291" t="s">
        <v>33</v>
      </c>
      <c r="T291" t="str">
        <f>LEFT(S291,FIND("~",SUBSTITUTE(S291,"/","~",LEN(S291)-LEN(SUBSTITUTE(S291,"/",""))))-1)</f>
        <v>theater</v>
      </c>
      <c r="U291" t="str">
        <f>RIGHT(S291,LEN(S291)-FIND("/",S291))</f>
        <v>plays</v>
      </c>
    </row>
    <row r="292" spans="1:21" x14ac:dyDescent="0.35">
      <c r="A292">
        <v>290</v>
      </c>
      <c r="B292" s="4" t="s">
        <v>632</v>
      </c>
      <c r="C292" s="3" t="s">
        <v>633</v>
      </c>
      <c r="D292" s="11">
        <v>5000</v>
      </c>
      <c r="E292" s="11">
        <v>91722</v>
      </c>
      <c r="F292" s="9">
        <f>E292/D292*100</f>
        <v>1834.44</v>
      </c>
      <c r="G292" s="6" t="s">
        <v>14</v>
      </c>
      <c r="H292">
        <v>908</v>
      </c>
      <c r="I292" s="11">
        <f>E292/H292</f>
        <v>101.01541850220265</v>
      </c>
      <c r="J292" t="s">
        <v>21</v>
      </c>
      <c r="K292" t="s">
        <v>22</v>
      </c>
      <c r="L292" s="19">
        <f>(((N292/60)/60)/24)+DATE(1970,1,1)</f>
        <v>41404.208333333336</v>
      </c>
      <c r="M292" s="16">
        <f>(((N292/60)/60)/24)+DATE(1970,1,1)</f>
        <v>41404.208333333336</v>
      </c>
      <c r="N292">
        <v>1368162000</v>
      </c>
      <c r="O292" s="19">
        <f>(((P292/60)/60)/24)+DATE(1970,1,1)</f>
        <v>41436.208333333336</v>
      </c>
      <c r="P292">
        <v>1370926800</v>
      </c>
      <c r="Q292" t="b">
        <v>0</v>
      </c>
      <c r="R292" t="b">
        <v>1</v>
      </c>
      <c r="S292" t="s">
        <v>42</v>
      </c>
      <c r="T292" t="str">
        <f>LEFT(S292,FIND("~",SUBSTITUTE(S292,"/","~",LEN(S292)-LEN(SUBSTITUTE(S292,"/",""))))-1)</f>
        <v>film &amp; video</v>
      </c>
      <c r="U292" t="str">
        <f>RIGHT(S292,LEN(S292)-FIND("/",S292))</f>
        <v>documentary</v>
      </c>
    </row>
    <row r="293" spans="1:21" x14ac:dyDescent="0.35">
      <c r="A293">
        <v>291</v>
      </c>
      <c r="B293" s="4" t="s">
        <v>634</v>
      </c>
      <c r="C293" s="3" t="s">
        <v>635</v>
      </c>
      <c r="D293" s="11">
        <v>5000</v>
      </c>
      <c r="E293" s="11">
        <v>8219</v>
      </c>
      <c r="F293" s="9">
        <f>E293/D293*100</f>
        <v>164.38</v>
      </c>
      <c r="G293" s="6" t="s">
        <v>14</v>
      </c>
      <c r="H293">
        <v>107</v>
      </c>
      <c r="I293" s="11">
        <f>E293/H293</f>
        <v>76.813084112149539</v>
      </c>
      <c r="J293" t="s">
        <v>21</v>
      </c>
      <c r="K293" t="s">
        <v>22</v>
      </c>
      <c r="L293" s="19">
        <f>(((N293/60)/60)/24)+DATE(1970,1,1)</f>
        <v>40831.208333333336</v>
      </c>
      <c r="M293" s="16">
        <f>(((N293/60)/60)/24)+DATE(1970,1,1)</f>
        <v>40831.208333333336</v>
      </c>
      <c r="N293">
        <v>1318654800</v>
      </c>
      <c r="O293" s="19">
        <f>(((P293/60)/60)/24)+DATE(1970,1,1)</f>
        <v>40835.208333333336</v>
      </c>
      <c r="P293">
        <v>1319000400</v>
      </c>
      <c r="Q293" t="b">
        <v>1</v>
      </c>
      <c r="R293" t="b">
        <v>0</v>
      </c>
      <c r="S293" t="s">
        <v>28</v>
      </c>
      <c r="T293" t="str">
        <f>LEFT(S293,FIND("~",SUBSTITUTE(S293,"/","~",LEN(S293)-LEN(SUBSTITUTE(S293,"/",""))))-1)</f>
        <v>technology</v>
      </c>
      <c r="U293" t="str">
        <f>RIGHT(S293,LEN(S293)-FIND("/",S293))</f>
        <v>web</v>
      </c>
    </row>
    <row r="294" spans="1:21" x14ac:dyDescent="0.35">
      <c r="A294">
        <v>292</v>
      </c>
      <c r="B294" s="4" t="s">
        <v>636</v>
      </c>
      <c r="C294" s="3" t="s">
        <v>637</v>
      </c>
      <c r="D294" s="11">
        <v>5000</v>
      </c>
      <c r="E294" s="11">
        <v>717</v>
      </c>
      <c r="F294" s="9">
        <f>E294/D294*100</f>
        <v>14.34</v>
      </c>
      <c r="G294" s="6" t="s">
        <v>14</v>
      </c>
      <c r="H294">
        <v>10</v>
      </c>
      <c r="I294" s="11">
        <f>E294/H294</f>
        <v>71.7</v>
      </c>
      <c r="J294" t="s">
        <v>21</v>
      </c>
      <c r="K294" t="s">
        <v>22</v>
      </c>
      <c r="L294" s="19">
        <f>(((N294/60)/60)/24)+DATE(1970,1,1)</f>
        <v>40984.208333333336</v>
      </c>
      <c r="M294" s="16">
        <f>(((N294/60)/60)/24)+DATE(1970,1,1)</f>
        <v>40984.208333333336</v>
      </c>
      <c r="N294">
        <v>1331874000</v>
      </c>
      <c r="O294" s="19">
        <f>(((P294/60)/60)/24)+DATE(1970,1,1)</f>
        <v>41002.208333333336</v>
      </c>
      <c r="P294">
        <v>1333429200</v>
      </c>
      <c r="Q294" t="b">
        <v>0</v>
      </c>
      <c r="R294" t="b">
        <v>0</v>
      </c>
      <c r="S294" t="s">
        <v>17</v>
      </c>
      <c r="T294" t="str">
        <f>LEFT(S294,FIND("~",SUBSTITUTE(S294,"/","~",LEN(S294)-LEN(SUBSTITUTE(S294,"/",""))))-1)</f>
        <v>food</v>
      </c>
      <c r="U294" t="str">
        <f>RIGHT(S294,LEN(S294)-FIND("/",S294))</f>
        <v>food trucks</v>
      </c>
    </row>
    <row r="295" spans="1:21" x14ac:dyDescent="0.35">
      <c r="A295">
        <v>293</v>
      </c>
      <c r="B295" s="4" t="s">
        <v>638</v>
      </c>
      <c r="C295" s="3" t="s">
        <v>639</v>
      </c>
      <c r="D295" s="11">
        <v>5100</v>
      </c>
      <c r="E295" s="11">
        <v>1065</v>
      </c>
      <c r="F295" s="9">
        <f>E295/D295*100</f>
        <v>20.882352941176471</v>
      </c>
      <c r="G295" s="6" t="s">
        <v>14</v>
      </c>
      <c r="H295">
        <v>32</v>
      </c>
      <c r="I295" s="11">
        <f>E295/H295</f>
        <v>33.28125</v>
      </c>
      <c r="J295" t="s">
        <v>107</v>
      </c>
      <c r="K295" t="s">
        <v>108</v>
      </c>
      <c r="L295" s="19">
        <f>(((N295/60)/60)/24)+DATE(1970,1,1)</f>
        <v>40456.208333333336</v>
      </c>
      <c r="M295" s="16">
        <f>(((N295/60)/60)/24)+DATE(1970,1,1)</f>
        <v>40456.208333333336</v>
      </c>
      <c r="N295">
        <v>1286254800</v>
      </c>
      <c r="O295" s="19">
        <f>(((P295/60)/60)/24)+DATE(1970,1,1)</f>
        <v>40465.208333333336</v>
      </c>
      <c r="P295">
        <v>1287032400</v>
      </c>
      <c r="Q295" t="b">
        <v>0</v>
      </c>
      <c r="R295" t="b">
        <v>0</v>
      </c>
      <c r="S295" t="s">
        <v>33</v>
      </c>
      <c r="T295" t="str">
        <f>LEFT(S295,FIND("~",SUBSTITUTE(S295,"/","~",LEN(S295)-LEN(SUBSTITUTE(S295,"/",""))))-1)</f>
        <v>theater</v>
      </c>
      <c r="U295" t="str">
        <f>RIGHT(S295,LEN(S295)-FIND("/",S295))</f>
        <v>plays</v>
      </c>
    </row>
    <row r="296" spans="1:21" x14ac:dyDescent="0.35">
      <c r="A296">
        <v>294</v>
      </c>
      <c r="B296" s="4" t="s">
        <v>640</v>
      </c>
      <c r="C296" s="3" t="s">
        <v>641</v>
      </c>
      <c r="D296" s="11">
        <v>5100</v>
      </c>
      <c r="E296" s="11">
        <v>8038</v>
      </c>
      <c r="F296" s="9">
        <f>E296/D296*100</f>
        <v>157.60784313725492</v>
      </c>
      <c r="G296" s="6" t="s">
        <v>14</v>
      </c>
      <c r="H296">
        <v>183</v>
      </c>
      <c r="I296" s="11">
        <f>E296/H296</f>
        <v>43.923497267759565</v>
      </c>
      <c r="J296" t="s">
        <v>21</v>
      </c>
      <c r="K296" t="s">
        <v>22</v>
      </c>
      <c r="L296" s="19">
        <f>(((N296/60)/60)/24)+DATE(1970,1,1)</f>
        <v>43399.208333333328</v>
      </c>
      <c r="M296" s="16">
        <f>(((N296/60)/60)/24)+DATE(1970,1,1)</f>
        <v>43399.208333333328</v>
      </c>
      <c r="N296">
        <v>1540530000</v>
      </c>
      <c r="O296" s="19">
        <f>(((P296/60)/60)/24)+DATE(1970,1,1)</f>
        <v>43411.25</v>
      </c>
      <c r="P296">
        <v>1541570400</v>
      </c>
      <c r="Q296" t="b">
        <v>0</v>
      </c>
      <c r="R296" t="b">
        <v>0</v>
      </c>
      <c r="S296" t="s">
        <v>33</v>
      </c>
      <c r="T296" t="str">
        <f>LEFT(S296,FIND("~",SUBSTITUTE(S296,"/","~",LEN(S296)-LEN(SUBSTITUTE(S296,"/",""))))-1)</f>
        <v>theater</v>
      </c>
      <c r="U296" t="str">
        <f>RIGHT(S296,LEN(S296)-FIND("/",S296))</f>
        <v>plays</v>
      </c>
    </row>
    <row r="297" spans="1:21" ht="31" x14ac:dyDescent="0.35">
      <c r="A297">
        <v>295</v>
      </c>
      <c r="B297" s="4" t="s">
        <v>642</v>
      </c>
      <c r="C297" s="3" t="s">
        <v>643</v>
      </c>
      <c r="D297" s="11">
        <v>5100</v>
      </c>
      <c r="E297" s="11">
        <v>68769</v>
      </c>
      <c r="F297" s="9">
        <f>E297/D297*100</f>
        <v>1348.4117647058824</v>
      </c>
      <c r="G297" s="6" t="s">
        <v>14</v>
      </c>
      <c r="H297">
        <v>1910</v>
      </c>
      <c r="I297" s="11">
        <f>E297/H297</f>
        <v>36.004712041884815</v>
      </c>
      <c r="J297" t="s">
        <v>98</v>
      </c>
      <c r="K297" t="s">
        <v>99</v>
      </c>
      <c r="L297" s="19">
        <f>(((N297/60)/60)/24)+DATE(1970,1,1)</f>
        <v>41562.208333333336</v>
      </c>
      <c r="M297" s="16">
        <f>(((N297/60)/60)/24)+DATE(1970,1,1)</f>
        <v>41562.208333333336</v>
      </c>
      <c r="N297">
        <v>1381813200</v>
      </c>
      <c r="O297" s="19">
        <f>(((P297/60)/60)/24)+DATE(1970,1,1)</f>
        <v>41587.25</v>
      </c>
      <c r="P297">
        <v>1383976800</v>
      </c>
      <c r="Q297" t="b">
        <v>0</v>
      </c>
      <c r="R297" t="b">
        <v>0</v>
      </c>
      <c r="S297" t="s">
        <v>33</v>
      </c>
      <c r="T297" t="str">
        <f>LEFT(S297,FIND("~",SUBSTITUTE(S297,"/","~",LEN(S297)-LEN(SUBSTITUTE(S297,"/",""))))-1)</f>
        <v>theater</v>
      </c>
      <c r="U297" t="str">
        <f>RIGHT(S297,LEN(S297)-FIND("/",S297))</f>
        <v>plays</v>
      </c>
    </row>
    <row r="298" spans="1:21" ht="31" x14ac:dyDescent="0.35">
      <c r="A298">
        <v>296</v>
      </c>
      <c r="B298" s="4" t="s">
        <v>644</v>
      </c>
      <c r="C298" s="3" t="s">
        <v>645</v>
      </c>
      <c r="D298" s="11">
        <v>5100</v>
      </c>
      <c r="E298" s="11">
        <v>3352</v>
      </c>
      <c r="F298" s="9">
        <f>E298/D298*100</f>
        <v>65.725490196078425</v>
      </c>
      <c r="G298" s="6" t="s">
        <v>14</v>
      </c>
      <c r="H298">
        <v>38</v>
      </c>
      <c r="I298" s="11">
        <f>E298/H298</f>
        <v>88.21052631578948</v>
      </c>
      <c r="J298" t="s">
        <v>26</v>
      </c>
      <c r="K298" t="s">
        <v>27</v>
      </c>
      <c r="L298" s="19">
        <f>(((N298/60)/60)/24)+DATE(1970,1,1)</f>
        <v>43493.25</v>
      </c>
      <c r="M298" s="16">
        <f>(((N298/60)/60)/24)+DATE(1970,1,1)</f>
        <v>43493.25</v>
      </c>
      <c r="N298">
        <v>1548655200</v>
      </c>
      <c r="O298" s="19">
        <f>(((P298/60)/60)/24)+DATE(1970,1,1)</f>
        <v>43515.25</v>
      </c>
      <c r="P298">
        <v>1550556000</v>
      </c>
      <c r="Q298" t="b">
        <v>0</v>
      </c>
      <c r="R298" t="b">
        <v>0</v>
      </c>
      <c r="S298" t="s">
        <v>33</v>
      </c>
      <c r="T298" t="str">
        <f>LEFT(S298,FIND("~",SUBSTITUTE(S298,"/","~",LEN(S298)-LEN(SUBSTITUTE(S298,"/",""))))-1)</f>
        <v>theater</v>
      </c>
      <c r="U298" t="str">
        <f>RIGHT(S298,LEN(S298)-FIND("/",S298))</f>
        <v>plays</v>
      </c>
    </row>
    <row r="299" spans="1:21" x14ac:dyDescent="0.35">
      <c r="A299">
        <v>297</v>
      </c>
      <c r="B299" s="4" t="s">
        <v>646</v>
      </c>
      <c r="C299" s="3" t="s">
        <v>647</v>
      </c>
      <c r="D299" s="11">
        <v>5100</v>
      </c>
      <c r="E299" s="11">
        <v>6785</v>
      </c>
      <c r="F299" s="9">
        <f>E299/D299*100</f>
        <v>133.0392156862745</v>
      </c>
      <c r="G299" s="6" t="s">
        <v>14</v>
      </c>
      <c r="H299">
        <v>104</v>
      </c>
      <c r="I299" s="11">
        <f>E299/H299</f>
        <v>65.240384615384613</v>
      </c>
      <c r="J299" t="s">
        <v>26</v>
      </c>
      <c r="K299" t="s">
        <v>27</v>
      </c>
      <c r="L299" s="19">
        <f>(((N299/60)/60)/24)+DATE(1970,1,1)</f>
        <v>41653.25</v>
      </c>
      <c r="M299" s="16">
        <f>(((N299/60)/60)/24)+DATE(1970,1,1)</f>
        <v>41653.25</v>
      </c>
      <c r="N299">
        <v>1389679200</v>
      </c>
      <c r="O299" s="19">
        <f>(((P299/60)/60)/24)+DATE(1970,1,1)</f>
        <v>41662.25</v>
      </c>
      <c r="P299">
        <v>1390456800</v>
      </c>
      <c r="Q299" t="b">
        <v>0</v>
      </c>
      <c r="R299" t="b">
        <v>1</v>
      </c>
      <c r="S299" t="s">
        <v>33</v>
      </c>
      <c r="T299" t="str">
        <f>LEFT(S299,FIND("~",SUBSTITUTE(S299,"/","~",LEN(S299)-LEN(SUBSTITUTE(S299,"/",""))))-1)</f>
        <v>theater</v>
      </c>
      <c r="U299" t="str">
        <f>RIGHT(S299,LEN(S299)-FIND("/",S299))</f>
        <v>plays</v>
      </c>
    </row>
    <row r="300" spans="1:21" x14ac:dyDescent="0.35">
      <c r="A300">
        <v>298</v>
      </c>
      <c r="B300" s="4" t="s">
        <v>648</v>
      </c>
      <c r="C300" s="3" t="s">
        <v>649</v>
      </c>
      <c r="D300" s="11">
        <v>5100</v>
      </c>
      <c r="E300" s="11">
        <v>5037</v>
      </c>
      <c r="F300" s="9">
        <f>E300/D300*100</f>
        <v>98.764705882352942</v>
      </c>
      <c r="G300" s="6" t="s">
        <v>14</v>
      </c>
      <c r="H300">
        <v>72</v>
      </c>
      <c r="I300" s="11">
        <f>E300/H300</f>
        <v>69.958333333333329</v>
      </c>
      <c r="J300" t="s">
        <v>21</v>
      </c>
      <c r="K300" t="s">
        <v>22</v>
      </c>
      <c r="L300" s="19">
        <f>(((N300/60)/60)/24)+DATE(1970,1,1)</f>
        <v>42426.25</v>
      </c>
      <c r="M300" s="16">
        <f>(((N300/60)/60)/24)+DATE(1970,1,1)</f>
        <v>42426.25</v>
      </c>
      <c r="N300">
        <v>1456466400</v>
      </c>
      <c r="O300" s="19">
        <f>(((P300/60)/60)/24)+DATE(1970,1,1)</f>
        <v>42444.208333333328</v>
      </c>
      <c r="P300">
        <v>1458018000</v>
      </c>
      <c r="Q300" t="b">
        <v>0</v>
      </c>
      <c r="R300" t="b">
        <v>1</v>
      </c>
      <c r="S300" t="s">
        <v>23</v>
      </c>
      <c r="T300" t="str">
        <f>LEFT(S300,FIND("~",SUBSTITUTE(S300,"/","~",LEN(S300)-LEN(SUBSTITUTE(S300,"/",""))))-1)</f>
        <v>music</v>
      </c>
      <c r="U300" t="str">
        <f>RIGHT(S300,LEN(S300)-FIND("/",S300))</f>
        <v>rock</v>
      </c>
    </row>
    <row r="301" spans="1:21" ht="31" x14ac:dyDescent="0.35">
      <c r="A301">
        <v>299</v>
      </c>
      <c r="B301" s="4" t="s">
        <v>650</v>
      </c>
      <c r="C301" s="3" t="s">
        <v>651</v>
      </c>
      <c r="D301" s="11">
        <v>5100</v>
      </c>
      <c r="E301" s="11">
        <v>1954</v>
      </c>
      <c r="F301" s="9">
        <f>E301/D301*100</f>
        <v>38.313725490196077</v>
      </c>
      <c r="G301" s="6" t="s">
        <v>14</v>
      </c>
      <c r="H301">
        <v>49</v>
      </c>
      <c r="I301" s="11">
        <f>E301/H301</f>
        <v>39.877551020408163</v>
      </c>
      <c r="J301" t="s">
        <v>21</v>
      </c>
      <c r="K301" t="s">
        <v>22</v>
      </c>
      <c r="L301" s="19">
        <f>(((N301/60)/60)/24)+DATE(1970,1,1)</f>
        <v>42432.25</v>
      </c>
      <c r="M301" s="16">
        <f>(((N301/60)/60)/24)+DATE(1970,1,1)</f>
        <v>42432.25</v>
      </c>
      <c r="N301">
        <v>1456984800</v>
      </c>
      <c r="O301" s="19">
        <f>(((P301/60)/60)/24)+DATE(1970,1,1)</f>
        <v>42488.208333333328</v>
      </c>
      <c r="P301">
        <v>1461819600</v>
      </c>
      <c r="Q301" t="b">
        <v>0</v>
      </c>
      <c r="R301" t="b">
        <v>0</v>
      </c>
      <c r="S301" t="s">
        <v>17</v>
      </c>
      <c r="T301" t="str">
        <f>LEFT(S301,FIND("~",SUBSTITUTE(S301,"/","~",LEN(S301)-LEN(SUBSTITUTE(S301,"/",""))))-1)</f>
        <v>food</v>
      </c>
      <c r="U301" t="str">
        <f>RIGHT(S301,LEN(S301)-FIND("/",S301))</f>
        <v>food trucks</v>
      </c>
    </row>
    <row r="302" spans="1:21" x14ac:dyDescent="0.35">
      <c r="A302">
        <v>300</v>
      </c>
      <c r="B302" s="4" t="s">
        <v>652</v>
      </c>
      <c r="C302" s="3" t="s">
        <v>653</v>
      </c>
      <c r="D302" s="11">
        <v>5100</v>
      </c>
      <c r="E302" s="11">
        <v>5</v>
      </c>
      <c r="F302" s="9">
        <f>E302/D302*100</f>
        <v>9.8039215686274508E-2</v>
      </c>
      <c r="G302" s="6" t="s">
        <v>14</v>
      </c>
      <c r="H302">
        <v>1</v>
      </c>
      <c r="I302" s="11">
        <f>E302/H302</f>
        <v>5</v>
      </c>
      <c r="J302" t="s">
        <v>36</v>
      </c>
      <c r="K302" t="s">
        <v>37</v>
      </c>
      <c r="L302" s="19">
        <f>(((N302/60)/60)/24)+DATE(1970,1,1)</f>
        <v>42977.208333333328</v>
      </c>
      <c r="M302" s="16">
        <f>(((N302/60)/60)/24)+DATE(1970,1,1)</f>
        <v>42977.208333333328</v>
      </c>
      <c r="N302">
        <v>1504069200</v>
      </c>
      <c r="O302" s="19">
        <f>(((P302/60)/60)/24)+DATE(1970,1,1)</f>
        <v>42978.208333333328</v>
      </c>
      <c r="P302">
        <v>1504155600</v>
      </c>
      <c r="Q302" t="b">
        <v>0</v>
      </c>
      <c r="R302" t="b">
        <v>1</v>
      </c>
      <c r="S302" t="s">
        <v>68</v>
      </c>
      <c r="T302" t="str">
        <f>LEFT(S302,FIND("~",SUBSTITUTE(S302,"/","~",LEN(S302)-LEN(SUBSTITUTE(S302,"/",""))))-1)</f>
        <v>publishing</v>
      </c>
      <c r="U302" t="str">
        <f>RIGHT(S302,LEN(S302)-FIND("/",S302))</f>
        <v>nonfiction</v>
      </c>
    </row>
    <row r="303" spans="1:21" ht="31" x14ac:dyDescent="0.35">
      <c r="A303">
        <v>301</v>
      </c>
      <c r="B303" s="4" t="s">
        <v>654</v>
      </c>
      <c r="C303" s="3" t="s">
        <v>655</v>
      </c>
      <c r="D303" s="11">
        <v>5100</v>
      </c>
      <c r="E303" s="11">
        <v>12102</v>
      </c>
      <c r="F303" s="9">
        <f>E303/D303*100</f>
        <v>237.29411764705884</v>
      </c>
      <c r="G303" s="6" t="s">
        <v>14</v>
      </c>
      <c r="H303">
        <v>295</v>
      </c>
      <c r="I303" s="11">
        <f>E303/H303</f>
        <v>41.023728813559323</v>
      </c>
      <c r="J303" t="s">
        <v>21</v>
      </c>
      <c r="K303" t="s">
        <v>22</v>
      </c>
      <c r="L303" s="19">
        <f>(((N303/60)/60)/24)+DATE(1970,1,1)</f>
        <v>42061.25</v>
      </c>
      <c r="M303" s="16">
        <f>(((N303/60)/60)/24)+DATE(1970,1,1)</f>
        <v>42061.25</v>
      </c>
      <c r="N303">
        <v>1424930400</v>
      </c>
      <c r="O303" s="19">
        <f>(((P303/60)/60)/24)+DATE(1970,1,1)</f>
        <v>42078.208333333328</v>
      </c>
      <c r="P303">
        <v>1426395600</v>
      </c>
      <c r="Q303" t="b">
        <v>0</v>
      </c>
      <c r="R303" t="b">
        <v>0</v>
      </c>
      <c r="S303" t="s">
        <v>42</v>
      </c>
      <c r="T303" t="str">
        <f>LEFT(S303,FIND("~",SUBSTITUTE(S303,"/","~",LEN(S303)-LEN(SUBSTITUTE(S303,"/",""))))-1)</f>
        <v>film &amp; video</v>
      </c>
      <c r="U303" t="str">
        <f>RIGHT(S303,LEN(S303)-FIND("/",S303))</f>
        <v>documentary</v>
      </c>
    </row>
    <row r="304" spans="1:21" x14ac:dyDescent="0.35">
      <c r="A304">
        <v>302</v>
      </c>
      <c r="B304" s="4" t="s">
        <v>656</v>
      </c>
      <c r="C304" s="3" t="s">
        <v>657</v>
      </c>
      <c r="D304" s="11">
        <v>5200</v>
      </c>
      <c r="E304" s="11">
        <v>24234</v>
      </c>
      <c r="F304" s="9">
        <f>E304/D304*100</f>
        <v>466.0384615384616</v>
      </c>
      <c r="G304" s="6" t="s">
        <v>14</v>
      </c>
      <c r="H304">
        <v>245</v>
      </c>
      <c r="I304" s="11">
        <f>E304/H304</f>
        <v>98.914285714285711</v>
      </c>
      <c r="J304" t="s">
        <v>21</v>
      </c>
      <c r="K304" t="s">
        <v>22</v>
      </c>
      <c r="L304" s="19">
        <f>(((N304/60)/60)/24)+DATE(1970,1,1)</f>
        <v>43345.208333333328</v>
      </c>
      <c r="M304" s="16">
        <f>(((N304/60)/60)/24)+DATE(1970,1,1)</f>
        <v>43345.208333333328</v>
      </c>
      <c r="N304">
        <v>1535864400</v>
      </c>
      <c r="O304" s="19">
        <f>(((P304/60)/60)/24)+DATE(1970,1,1)</f>
        <v>43359.208333333328</v>
      </c>
      <c r="P304">
        <v>1537074000</v>
      </c>
      <c r="Q304" t="b">
        <v>0</v>
      </c>
      <c r="R304" t="b">
        <v>0</v>
      </c>
      <c r="S304" t="s">
        <v>33</v>
      </c>
      <c r="T304" t="str">
        <f>LEFT(S304,FIND("~",SUBSTITUTE(S304,"/","~",LEN(S304)-LEN(SUBSTITUTE(S304,"/",""))))-1)</f>
        <v>theater</v>
      </c>
      <c r="U304" t="str">
        <f>RIGHT(S304,LEN(S304)-FIND("/",S304))</f>
        <v>plays</v>
      </c>
    </row>
    <row r="305" spans="1:21" x14ac:dyDescent="0.35">
      <c r="A305">
        <v>303</v>
      </c>
      <c r="B305" s="4" t="s">
        <v>658</v>
      </c>
      <c r="C305" s="3" t="s">
        <v>659</v>
      </c>
      <c r="D305" s="11">
        <v>5200</v>
      </c>
      <c r="E305" s="11">
        <v>2809</v>
      </c>
      <c r="F305" s="9">
        <f>E305/D305*100</f>
        <v>54.019230769230766</v>
      </c>
      <c r="G305" s="6" t="s">
        <v>14</v>
      </c>
      <c r="H305">
        <v>32</v>
      </c>
      <c r="I305" s="11">
        <f>E305/H305</f>
        <v>87.78125</v>
      </c>
      <c r="J305" t="s">
        <v>21</v>
      </c>
      <c r="K305" t="s">
        <v>22</v>
      </c>
      <c r="L305" s="19">
        <f>(((N305/60)/60)/24)+DATE(1970,1,1)</f>
        <v>42376.25</v>
      </c>
      <c r="M305" s="16">
        <f>(((N305/60)/60)/24)+DATE(1970,1,1)</f>
        <v>42376.25</v>
      </c>
      <c r="N305">
        <v>1452146400</v>
      </c>
      <c r="O305" s="19">
        <f>(((P305/60)/60)/24)+DATE(1970,1,1)</f>
        <v>42381.25</v>
      </c>
      <c r="P305">
        <v>1452578400</v>
      </c>
      <c r="Q305" t="b">
        <v>0</v>
      </c>
      <c r="R305" t="b">
        <v>0</v>
      </c>
      <c r="S305" t="s">
        <v>60</v>
      </c>
      <c r="T305" t="str">
        <f>LEFT(S305,FIND("~",SUBSTITUTE(S305,"/","~",LEN(S305)-LEN(SUBSTITUTE(S305,"/",""))))-1)</f>
        <v>music</v>
      </c>
      <c r="U305" t="str">
        <f>RIGHT(S305,LEN(S305)-FIND("/",S305))</f>
        <v>indie rock</v>
      </c>
    </row>
    <row r="306" spans="1:21" x14ac:dyDescent="0.35">
      <c r="A306">
        <v>304</v>
      </c>
      <c r="B306" s="4" t="s">
        <v>660</v>
      </c>
      <c r="C306" s="3" t="s">
        <v>661</v>
      </c>
      <c r="D306" s="11">
        <v>5200</v>
      </c>
      <c r="E306" s="11">
        <v>11469</v>
      </c>
      <c r="F306" s="9">
        <f>E306/D306*100</f>
        <v>220.55769230769232</v>
      </c>
      <c r="G306" s="6" t="s">
        <v>14</v>
      </c>
      <c r="H306">
        <v>142</v>
      </c>
      <c r="I306" s="11">
        <f>E306/H306</f>
        <v>80.767605633802816</v>
      </c>
      <c r="J306" t="s">
        <v>21</v>
      </c>
      <c r="K306" t="s">
        <v>22</v>
      </c>
      <c r="L306" s="19">
        <f>(((N306/60)/60)/24)+DATE(1970,1,1)</f>
        <v>42589.208333333328</v>
      </c>
      <c r="M306" s="16">
        <f>(((N306/60)/60)/24)+DATE(1970,1,1)</f>
        <v>42589.208333333328</v>
      </c>
      <c r="N306">
        <v>1470546000</v>
      </c>
      <c r="O306" s="19">
        <f>(((P306/60)/60)/24)+DATE(1970,1,1)</f>
        <v>42630.208333333328</v>
      </c>
      <c r="P306">
        <v>1474088400</v>
      </c>
      <c r="Q306" t="b">
        <v>0</v>
      </c>
      <c r="R306" t="b">
        <v>0</v>
      </c>
      <c r="S306" t="s">
        <v>42</v>
      </c>
      <c r="T306" t="str">
        <f>LEFT(S306,FIND("~",SUBSTITUTE(S306,"/","~",LEN(S306)-LEN(SUBSTITUTE(S306,"/",""))))-1)</f>
        <v>film &amp; video</v>
      </c>
      <c r="U306" t="str">
        <f>RIGHT(S306,LEN(S306)-FIND("/",S306))</f>
        <v>documentary</v>
      </c>
    </row>
    <row r="307" spans="1:21" x14ac:dyDescent="0.35">
      <c r="A307">
        <v>305</v>
      </c>
      <c r="B307" s="4" t="s">
        <v>662</v>
      </c>
      <c r="C307" s="3" t="s">
        <v>663</v>
      </c>
      <c r="D307" s="11">
        <v>5200</v>
      </c>
      <c r="E307" s="11">
        <v>8014</v>
      </c>
      <c r="F307" s="9">
        <f>E307/D307*100</f>
        <v>154.11538461538461</v>
      </c>
      <c r="G307" s="6" t="s">
        <v>14</v>
      </c>
      <c r="H307">
        <v>85</v>
      </c>
      <c r="I307" s="11">
        <f>E307/H307</f>
        <v>94.28235294117647</v>
      </c>
      <c r="J307" t="s">
        <v>21</v>
      </c>
      <c r="K307" t="s">
        <v>22</v>
      </c>
      <c r="L307" s="19">
        <f>(((N307/60)/60)/24)+DATE(1970,1,1)</f>
        <v>42448.208333333328</v>
      </c>
      <c r="M307" s="16">
        <f>(((N307/60)/60)/24)+DATE(1970,1,1)</f>
        <v>42448.208333333328</v>
      </c>
      <c r="N307">
        <v>1458363600</v>
      </c>
      <c r="O307" s="19">
        <f>(((P307/60)/60)/24)+DATE(1970,1,1)</f>
        <v>42489.208333333328</v>
      </c>
      <c r="P307">
        <v>1461906000</v>
      </c>
      <c r="Q307" t="b">
        <v>0</v>
      </c>
      <c r="R307" t="b">
        <v>0</v>
      </c>
      <c r="S307" t="s">
        <v>33</v>
      </c>
      <c r="T307" t="str">
        <f>LEFT(S307,FIND("~",SUBSTITUTE(S307,"/","~",LEN(S307)-LEN(SUBSTITUTE(S307,"/",""))))-1)</f>
        <v>theater</v>
      </c>
      <c r="U307" t="str">
        <f>RIGHT(S307,LEN(S307)-FIND("/",S307))</f>
        <v>plays</v>
      </c>
    </row>
    <row r="308" spans="1:21" ht="31" x14ac:dyDescent="0.35">
      <c r="A308">
        <v>306</v>
      </c>
      <c r="B308" s="4" t="s">
        <v>664</v>
      </c>
      <c r="C308" s="3" t="s">
        <v>665</v>
      </c>
      <c r="D308" s="11">
        <v>5200</v>
      </c>
      <c r="E308" s="11">
        <v>514</v>
      </c>
      <c r="F308" s="9">
        <f>E308/D308*100</f>
        <v>9.884615384615385</v>
      </c>
      <c r="G308" s="6" t="s">
        <v>14</v>
      </c>
      <c r="H308">
        <v>7</v>
      </c>
      <c r="I308" s="11">
        <f>E308/H308</f>
        <v>73.428571428571431</v>
      </c>
      <c r="J308" t="s">
        <v>21</v>
      </c>
      <c r="K308" t="s">
        <v>22</v>
      </c>
      <c r="L308" s="19">
        <f>(((N308/60)/60)/24)+DATE(1970,1,1)</f>
        <v>42930.208333333328</v>
      </c>
      <c r="M308" s="16">
        <f>(((N308/60)/60)/24)+DATE(1970,1,1)</f>
        <v>42930.208333333328</v>
      </c>
      <c r="N308">
        <v>1500008400</v>
      </c>
      <c r="O308" s="19">
        <f>(((P308/60)/60)/24)+DATE(1970,1,1)</f>
        <v>42933.208333333328</v>
      </c>
      <c r="P308">
        <v>1500267600</v>
      </c>
      <c r="Q308" t="b">
        <v>0</v>
      </c>
      <c r="R308" t="b">
        <v>1</v>
      </c>
      <c r="S308" t="s">
        <v>33</v>
      </c>
      <c r="T308" t="str">
        <f>LEFT(S308,FIND("~",SUBSTITUTE(S308,"/","~",LEN(S308)-LEN(SUBSTITUTE(S308,"/",""))))-1)</f>
        <v>theater</v>
      </c>
      <c r="U308" t="str">
        <f>RIGHT(S308,LEN(S308)-FIND("/",S308))</f>
        <v>plays</v>
      </c>
    </row>
    <row r="309" spans="1:21" x14ac:dyDescent="0.35">
      <c r="A309">
        <v>307</v>
      </c>
      <c r="B309" s="4" t="s">
        <v>666</v>
      </c>
      <c r="C309" s="3" t="s">
        <v>667</v>
      </c>
      <c r="D309" s="11">
        <v>5200</v>
      </c>
      <c r="E309" s="11">
        <v>43473</v>
      </c>
      <c r="F309" s="9">
        <f>E309/D309*100</f>
        <v>836.01923076923072</v>
      </c>
      <c r="G309" s="6" t="s">
        <v>14</v>
      </c>
      <c r="H309">
        <v>659</v>
      </c>
      <c r="I309" s="11">
        <f>E309/H309</f>
        <v>65.968133535660087</v>
      </c>
      <c r="J309" t="s">
        <v>36</v>
      </c>
      <c r="K309" t="s">
        <v>37</v>
      </c>
      <c r="L309" s="19">
        <f>(((N309/60)/60)/24)+DATE(1970,1,1)</f>
        <v>41066.208333333336</v>
      </c>
      <c r="M309" s="16">
        <f>(((N309/60)/60)/24)+DATE(1970,1,1)</f>
        <v>41066.208333333336</v>
      </c>
      <c r="N309">
        <v>1338958800</v>
      </c>
      <c r="O309" s="19">
        <f>(((P309/60)/60)/24)+DATE(1970,1,1)</f>
        <v>41086.208333333336</v>
      </c>
      <c r="P309">
        <v>1340686800</v>
      </c>
      <c r="Q309" t="b">
        <v>0</v>
      </c>
      <c r="R309" t="b">
        <v>1</v>
      </c>
      <c r="S309" t="s">
        <v>119</v>
      </c>
      <c r="T309" t="str">
        <f>LEFT(S309,FIND("~",SUBSTITUTE(S309,"/","~",LEN(S309)-LEN(SUBSTITUTE(S309,"/",""))))-1)</f>
        <v>publishing</v>
      </c>
      <c r="U309" t="str">
        <f>RIGHT(S309,LEN(S309)-FIND("/",S309))</f>
        <v>fiction</v>
      </c>
    </row>
    <row r="310" spans="1:21" x14ac:dyDescent="0.35">
      <c r="A310">
        <v>308</v>
      </c>
      <c r="B310" s="4" t="s">
        <v>668</v>
      </c>
      <c r="C310" s="3" t="s">
        <v>669</v>
      </c>
      <c r="D310" s="11">
        <v>5200</v>
      </c>
      <c r="E310" s="11">
        <v>87560</v>
      </c>
      <c r="F310" s="9">
        <f>E310/D310*100</f>
        <v>1683.8461538461538</v>
      </c>
      <c r="G310" s="6" t="s">
        <v>14</v>
      </c>
      <c r="H310">
        <v>803</v>
      </c>
      <c r="I310" s="11">
        <f>E310/H310</f>
        <v>109.04109589041096</v>
      </c>
      <c r="J310" t="s">
        <v>21</v>
      </c>
      <c r="K310" t="s">
        <v>22</v>
      </c>
      <c r="L310" s="19">
        <f>(((N310/60)/60)/24)+DATE(1970,1,1)</f>
        <v>40651.208333333336</v>
      </c>
      <c r="M310" s="16">
        <f>(((N310/60)/60)/24)+DATE(1970,1,1)</f>
        <v>40651.208333333336</v>
      </c>
      <c r="N310">
        <v>1303102800</v>
      </c>
      <c r="O310" s="19">
        <f>(((P310/60)/60)/24)+DATE(1970,1,1)</f>
        <v>40652.208333333336</v>
      </c>
      <c r="P310">
        <v>1303189200</v>
      </c>
      <c r="Q310" t="b">
        <v>0</v>
      </c>
      <c r="R310" t="b">
        <v>0</v>
      </c>
      <c r="S310" t="s">
        <v>33</v>
      </c>
      <c r="T310" t="str">
        <f>LEFT(S310,FIND("~",SUBSTITUTE(S310,"/","~",LEN(S310)-LEN(SUBSTITUTE(S310,"/",""))))-1)</f>
        <v>theater</v>
      </c>
      <c r="U310" t="str">
        <f>RIGHT(S310,LEN(S310)-FIND("/",S310))</f>
        <v>plays</v>
      </c>
    </row>
    <row r="311" spans="1:21" x14ac:dyDescent="0.35">
      <c r="A311">
        <v>309</v>
      </c>
      <c r="B311" s="4" t="s">
        <v>670</v>
      </c>
      <c r="C311" s="3" t="s">
        <v>671</v>
      </c>
      <c r="D311" s="11">
        <v>5200</v>
      </c>
      <c r="E311" s="11">
        <v>3087</v>
      </c>
      <c r="F311" s="9">
        <f>E311/D311*100</f>
        <v>59.36538461538462</v>
      </c>
      <c r="G311" s="6" t="s">
        <v>14</v>
      </c>
      <c r="H311">
        <v>75</v>
      </c>
      <c r="I311" s="11">
        <f>E311/H311</f>
        <v>41.16</v>
      </c>
      <c r="J311" t="s">
        <v>21</v>
      </c>
      <c r="K311" t="s">
        <v>22</v>
      </c>
      <c r="L311" s="19">
        <f>(((N311/60)/60)/24)+DATE(1970,1,1)</f>
        <v>40807.208333333336</v>
      </c>
      <c r="M311" s="16">
        <f>(((N311/60)/60)/24)+DATE(1970,1,1)</f>
        <v>40807.208333333336</v>
      </c>
      <c r="N311">
        <v>1316581200</v>
      </c>
      <c r="O311" s="19">
        <f>(((P311/60)/60)/24)+DATE(1970,1,1)</f>
        <v>40827.208333333336</v>
      </c>
      <c r="P311">
        <v>1318309200</v>
      </c>
      <c r="Q311" t="b">
        <v>0</v>
      </c>
      <c r="R311" t="b">
        <v>1</v>
      </c>
      <c r="S311" t="s">
        <v>60</v>
      </c>
      <c r="T311" t="str">
        <f>LEFT(S311,FIND("~",SUBSTITUTE(S311,"/","~",LEN(S311)-LEN(SUBSTITUTE(S311,"/",""))))-1)</f>
        <v>music</v>
      </c>
      <c r="U311" t="str">
        <f>RIGHT(S311,LEN(S311)-FIND("/",S311))</f>
        <v>indie rock</v>
      </c>
    </row>
    <row r="312" spans="1:21" x14ac:dyDescent="0.35">
      <c r="A312">
        <v>310</v>
      </c>
      <c r="B312" s="4" t="s">
        <v>672</v>
      </c>
      <c r="C312" s="3" t="s">
        <v>673</v>
      </c>
      <c r="D312" s="11">
        <v>5300</v>
      </c>
      <c r="E312" s="11">
        <v>1586</v>
      </c>
      <c r="F312" s="9">
        <f>E312/D312*100</f>
        <v>29.924528301886795</v>
      </c>
      <c r="G312" s="6" t="s">
        <v>14</v>
      </c>
      <c r="H312">
        <v>16</v>
      </c>
      <c r="I312" s="11">
        <f>E312/H312</f>
        <v>99.125</v>
      </c>
      <c r="J312" t="s">
        <v>21</v>
      </c>
      <c r="K312" t="s">
        <v>22</v>
      </c>
      <c r="L312" s="19">
        <f>(((N312/60)/60)/24)+DATE(1970,1,1)</f>
        <v>40277.208333333336</v>
      </c>
      <c r="M312" s="16">
        <f>(((N312/60)/60)/24)+DATE(1970,1,1)</f>
        <v>40277.208333333336</v>
      </c>
      <c r="N312">
        <v>1270789200</v>
      </c>
      <c r="O312" s="19">
        <f>(((P312/60)/60)/24)+DATE(1970,1,1)</f>
        <v>40293.208333333336</v>
      </c>
      <c r="P312">
        <v>1272171600</v>
      </c>
      <c r="Q312" t="b">
        <v>0</v>
      </c>
      <c r="R312" t="b">
        <v>0</v>
      </c>
      <c r="S312" t="s">
        <v>89</v>
      </c>
      <c r="T312" t="str">
        <f>LEFT(S312,FIND("~",SUBSTITUTE(S312,"/","~",LEN(S312)-LEN(SUBSTITUTE(S312,"/",""))))-1)</f>
        <v>games</v>
      </c>
      <c r="U312" t="str">
        <f>RIGHT(S312,LEN(S312)-FIND("/",S312))</f>
        <v>video games</v>
      </c>
    </row>
    <row r="313" spans="1:21" x14ac:dyDescent="0.35">
      <c r="A313">
        <v>311</v>
      </c>
      <c r="B313" s="4" t="s">
        <v>674</v>
      </c>
      <c r="C313" s="3" t="s">
        <v>675</v>
      </c>
      <c r="D313" s="11">
        <v>5300</v>
      </c>
      <c r="E313" s="11">
        <v>12812</v>
      </c>
      <c r="F313" s="9">
        <f>E313/D313*100</f>
        <v>241.73584905660377</v>
      </c>
      <c r="G313" s="6" t="s">
        <v>14</v>
      </c>
      <c r="H313">
        <v>121</v>
      </c>
      <c r="I313" s="11">
        <f>E313/H313</f>
        <v>105.88429752066116</v>
      </c>
      <c r="J313" t="s">
        <v>21</v>
      </c>
      <c r="K313" t="s">
        <v>22</v>
      </c>
      <c r="L313" s="19">
        <f>(((N313/60)/60)/24)+DATE(1970,1,1)</f>
        <v>40590.25</v>
      </c>
      <c r="M313" s="16">
        <f>(((N313/60)/60)/24)+DATE(1970,1,1)</f>
        <v>40590.25</v>
      </c>
      <c r="N313">
        <v>1297836000</v>
      </c>
      <c r="O313" s="19">
        <f>(((P313/60)/60)/24)+DATE(1970,1,1)</f>
        <v>40602.25</v>
      </c>
      <c r="P313">
        <v>1298872800</v>
      </c>
      <c r="Q313" t="b">
        <v>0</v>
      </c>
      <c r="R313" t="b">
        <v>0</v>
      </c>
      <c r="S313" t="s">
        <v>33</v>
      </c>
      <c r="T313" t="str">
        <f>LEFT(S313,FIND("~",SUBSTITUTE(S313,"/","~",LEN(S313)-LEN(SUBSTITUTE(S313,"/",""))))-1)</f>
        <v>theater</v>
      </c>
      <c r="U313" t="str">
        <f>RIGHT(S313,LEN(S313)-FIND("/",S313))</f>
        <v>plays</v>
      </c>
    </row>
    <row r="314" spans="1:21" x14ac:dyDescent="0.35">
      <c r="A314">
        <v>312</v>
      </c>
      <c r="B314" s="4" t="s">
        <v>676</v>
      </c>
      <c r="C314" s="3" t="s">
        <v>677</v>
      </c>
      <c r="D314" s="11">
        <v>5300</v>
      </c>
      <c r="E314" s="11">
        <v>183345</v>
      </c>
      <c r="F314" s="9">
        <f>E314/D314*100</f>
        <v>3459.3396226415093</v>
      </c>
      <c r="G314" s="6" t="s">
        <v>14</v>
      </c>
      <c r="H314">
        <v>3742</v>
      </c>
      <c r="I314" s="11">
        <f>E314/H314</f>
        <v>48.996525921966864</v>
      </c>
      <c r="J314" t="s">
        <v>21</v>
      </c>
      <c r="K314" t="s">
        <v>22</v>
      </c>
      <c r="L314" s="19">
        <f>(((N314/60)/60)/24)+DATE(1970,1,1)</f>
        <v>41572.208333333336</v>
      </c>
      <c r="M314" s="16">
        <f>(((N314/60)/60)/24)+DATE(1970,1,1)</f>
        <v>41572.208333333336</v>
      </c>
      <c r="N314">
        <v>1382677200</v>
      </c>
      <c r="O314" s="19">
        <f>(((P314/60)/60)/24)+DATE(1970,1,1)</f>
        <v>41579.208333333336</v>
      </c>
      <c r="P314">
        <v>1383282000</v>
      </c>
      <c r="Q314" t="b">
        <v>0</v>
      </c>
      <c r="R314" t="b">
        <v>0</v>
      </c>
      <c r="S314" t="s">
        <v>33</v>
      </c>
      <c r="T314" t="str">
        <f>LEFT(S314,FIND("~",SUBSTITUTE(S314,"/","~",LEN(S314)-LEN(SUBSTITUTE(S314,"/",""))))-1)</f>
        <v>theater</v>
      </c>
      <c r="U314" t="str">
        <f>RIGHT(S314,LEN(S314)-FIND("/",S314))</f>
        <v>plays</v>
      </c>
    </row>
    <row r="315" spans="1:21" x14ac:dyDescent="0.35">
      <c r="A315">
        <v>313</v>
      </c>
      <c r="B315" s="4" t="s">
        <v>678</v>
      </c>
      <c r="C315" s="3" t="s">
        <v>679</v>
      </c>
      <c r="D315" s="11">
        <v>5300</v>
      </c>
      <c r="E315" s="11">
        <v>8697</v>
      </c>
      <c r="F315" s="9">
        <f>E315/D315*100</f>
        <v>164.09433962264151</v>
      </c>
      <c r="G315" s="6" t="s">
        <v>14</v>
      </c>
      <c r="H315">
        <v>223</v>
      </c>
      <c r="I315" s="11">
        <f>E315/H315</f>
        <v>39</v>
      </c>
      <c r="J315" t="s">
        <v>21</v>
      </c>
      <c r="K315" t="s">
        <v>22</v>
      </c>
      <c r="L315" s="19">
        <f>(((N315/60)/60)/24)+DATE(1970,1,1)</f>
        <v>40966.25</v>
      </c>
      <c r="M315" s="16">
        <f>(((N315/60)/60)/24)+DATE(1970,1,1)</f>
        <v>40966.25</v>
      </c>
      <c r="N315">
        <v>1330322400</v>
      </c>
      <c r="O315" s="19">
        <f>(((P315/60)/60)/24)+DATE(1970,1,1)</f>
        <v>40968.25</v>
      </c>
      <c r="P315">
        <v>1330495200</v>
      </c>
      <c r="Q315" t="b">
        <v>0</v>
      </c>
      <c r="R315" t="b">
        <v>0</v>
      </c>
      <c r="S315" t="s">
        <v>23</v>
      </c>
      <c r="T315" t="str">
        <f>LEFT(S315,FIND("~",SUBSTITUTE(S315,"/","~",LEN(S315)-LEN(SUBSTITUTE(S315,"/",""))))-1)</f>
        <v>music</v>
      </c>
      <c r="U315" t="str">
        <f>RIGHT(S315,LEN(S315)-FIND("/",S315))</f>
        <v>rock</v>
      </c>
    </row>
    <row r="316" spans="1:21" x14ac:dyDescent="0.35">
      <c r="A316">
        <v>314</v>
      </c>
      <c r="B316" s="4" t="s">
        <v>680</v>
      </c>
      <c r="C316" s="3" t="s">
        <v>681</v>
      </c>
      <c r="D316" s="11">
        <v>5300</v>
      </c>
      <c r="E316" s="11">
        <v>4126</v>
      </c>
      <c r="F316" s="9">
        <f>E316/D316*100</f>
        <v>77.849056603773576</v>
      </c>
      <c r="G316" s="6" t="s">
        <v>14</v>
      </c>
      <c r="H316">
        <v>133</v>
      </c>
      <c r="I316" s="11">
        <f>E316/H316</f>
        <v>31.022556390977442</v>
      </c>
      <c r="J316" t="s">
        <v>21</v>
      </c>
      <c r="K316" t="s">
        <v>22</v>
      </c>
      <c r="L316" s="19">
        <f>(((N316/60)/60)/24)+DATE(1970,1,1)</f>
        <v>43536.208333333328</v>
      </c>
      <c r="M316" s="16">
        <f>(((N316/60)/60)/24)+DATE(1970,1,1)</f>
        <v>43536.208333333328</v>
      </c>
      <c r="N316">
        <v>1552366800</v>
      </c>
      <c r="O316" s="19">
        <f>(((P316/60)/60)/24)+DATE(1970,1,1)</f>
        <v>43541.208333333328</v>
      </c>
      <c r="P316">
        <v>1552798800</v>
      </c>
      <c r="Q316" t="b">
        <v>0</v>
      </c>
      <c r="R316" t="b">
        <v>1</v>
      </c>
      <c r="S316" t="s">
        <v>42</v>
      </c>
      <c r="T316" t="str">
        <f>LEFT(S316,FIND("~",SUBSTITUTE(S316,"/","~",LEN(S316)-LEN(SUBSTITUTE(S316,"/",""))))-1)</f>
        <v>film &amp; video</v>
      </c>
      <c r="U316" t="str">
        <f>RIGHT(S316,LEN(S316)-FIND("/",S316))</f>
        <v>documentary</v>
      </c>
    </row>
    <row r="317" spans="1:21" ht="31" x14ac:dyDescent="0.35">
      <c r="A317">
        <v>315</v>
      </c>
      <c r="B317" s="4" t="s">
        <v>682</v>
      </c>
      <c r="C317" s="3" t="s">
        <v>683</v>
      </c>
      <c r="D317" s="11">
        <v>5300</v>
      </c>
      <c r="E317" s="11">
        <v>3220</v>
      </c>
      <c r="F317" s="9">
        <f>E317/D317*100</f>
        <v>60.75471698113207</v>
      </c>
      <c r="G317" s="6" t="s">
        <v>14</v>
      </c>
      <c r="H317">
        <v>31</v>
      </c>
      <c r="I317" s="11">
        <f>E317/H317</f>
        <v>103.87096774193549</v>
      </c>
      <c r="J317" t="s">
        <v>21</v>
      </c>
      <c r="K317" t="s">
        <v>22</v>
      </c>
      <c r="L317" s="19">
        <f>(((N317/60)/60)/24)+DATE(1970,1,1)</f>
        <v>41783.208333333336</v>
      </c>
      <c r="M317" s="16">
        <f>(((N317/60)/60)/24)+DATE(1970,1,1)</f>
        <v>41783.208333333336</v>
      </c>
      <c r="N317">
        <v>1400907600</v>
      </c>
      <c r="O317" s="19">
        <f>(((P317/60)/60)/24)+DATE(1970,1,1)</f>
        <v>41812.208333333336</v>
      </c>
      <c r="P317">
        <v>1403413200</v>
      </c>
      <c r="Q317" t="b">
        <v>0</v>
      </c>
      <c r="R317" t="b">
        <v>0</v>
      </c>
      <c r="S317" t="s">
        <v>33</v>
      </c>
      <c r="T317" t="str">
        <f>LEFT(S317,FIND("~",SUBSTITUTE(S317,"/","~",LEN(S317)-LEN(SUBSTITUTE(S317,"/",""))))-1)</f>
        <v>theater</v>
      </c>
      <c r="U317" t="str">
        <f>RIGHT(S317,LEN(S317)-FIND("/",S317))</f>
        <v>plays</v>
      </c>
    </row>
    <row r="318" spans="1:21" x14ac:dyDescent="0.35">
      <c r="A318">
        <v>316</v>
      </c>
      <c r="B318" s="4" t="s">
        <v>684</v>
      </c>
      <c r="C318" s="3" t="s">
        <v>685</v>
      </c>
      <c r="D318" s="11">
        <v>5300</v>
      </c>
      <c r="E318" s="11">
        <v>6401</v>
      </c>
      <c r="F318" s="9">
        <f>E318/D318*100</f>
        <v>120.77358490566037</v>
      </c>
      <c r="G318" s="6" t="s">
        <v>14</v>
      </c>
      <c r="H318">
        <v>108</v>
      </c>
      <c r="I318" s="11">
        <f>E318/H318</f>
        <v>59.268518518518519</v>
      </c>
      <c r="J318" t="s">
        <v>107</v>
      </c>
      <c r="K318" t="s">
        <v>108</v>
      </c>
      <c r="L318" s="19">
        <f>(((N318/60)/60)/24)+DATE(1970,1,1)</f>
        <v>43788.25</v>
      </c>
      <c r="M318" s="16">
        <f>(((N318/60)/60)/24)+DATE(1970,1,1)</f>
        <v>43788.25</v>
      </c>
      <c r="N318">
        <v>1574143200</v>
      </c>
      <c r="O318" s="19">
        <f>(((P318/60)/60)/24)+DATE(1970,1,1)</f>
        <v>43789.25</v>
      </c>
      <c r="P318">
        <v>1574229600</v>
      </c>
      <c r="Q318" t="b">
        <v>0</v>
      </c>
      <c r="R318" t="b">
        <v>1</v>
      </c>
      <c r="S318" t="s">
        <v>17</v>
      </c>
      <c r="T318" t="str">
        <f>LEFT(S318,FIND("~",SUBSTITUTE(S318,"/","~",LEN(S318)-LEN(SUBSTITUTE(S318,"/",""))))-1)</f>
        <v>food</v>
      </c>
      <c r="U318" t="str">
        <f>RIGHT(S318,LEN(S318)-FIND("/",S318))</f>
        <v>food trucks</v>
      </c>
    </row>
    <row r="319" spans="1:21" x14ac:dyDescent="0.35">
      <c r="A319">
        <v>317</v>
      </c>
      <c r="B319" s="4" t="s">
        <v>686</v>
      </c>
      <c r="C319" s="3" t="s">
        <v>687</v>
      </c>
      <c r="D319" s="11">
        <v>5300</v>
      </c>
      <c r="E319" s="11">
        <v>1269</v>
      </c>
      <c r="F319" s="9">
        <f>E319/D319*100</f>
        <v>23.943396226415096</v>
      </c>
      <c r="G319" s="6" t="s">
        <v>14</v>
      </c>
      <c r="H319">
        <v>30</v>
      </c>
      <c r="I319" s="11">
        <f>E319/H319</f>
        <v>42.3</v>
      </c>
      <c r="J319" t="s">
        <v>21</v>
      </c>
      <c r="K319" t="s">
        <v>22</v>
      </c>
      <c r="L319" s="19">
        <f>(((N319/60)/60)/24)+DATE(1970,1,1)</f>
        <v>42869.208333333328</v>
      </c>
      <c r="M319" s="16">
        <f>(((N319/60)/60)/24)+DATE(1970,1,1)</f>
        <v>42869.208333333328</v>
      </c>
      <c r="N319">
        <v>1494738000</v>
      </c>
      <c r="O319" s="19">
        <f>(((P319/60)/60)/24)+DATE(1970,1,1)</f>
        <v>42882.208333333328</v>
      </c>
      <c r="P319">
        <v>1495861200</v>
      </c>
      <c r="Q319" t="b">
        <v>0</v>
      </c>
      <c r="R319" t="b">
        <v>0</v>
      </c>
      <c r="S319" t="s">
        <v>33</v>
      </c>
      <c r="T319" t="str">
        <f>LEFT(S319,FIND("~",SUBSTITUTE(S319,"/","~",LEN(S319)-LEN(SUBSTITUTE(S319,"/",""))))-1)</f>
        <v>theater</v>
      </c>
      <c r="U319" t="str">
        <f>RIGHT(S319,LEN(S319)-FIND("/",S319))</f>
        <v>plays</v>
      </c>
    </row>
    <row r="320" spans="1:21" ht="31" x14ac:dyDescent="0.35">
      <c r="A320">
        <v>318</v>
      </c>
      <c r="B320" s="4" t="s">
        <v>688</v>
      </c>
      <c r="C320" s="3" t="s">
        <v>689</v>
      </c>
      <c r="D320" s="11">
        <v>5300</v>
      </c>
      <c r="E320" s="11">
        <v>903</v>
      </c>
      <c r="F320" s="9">
        <f>E320/D320*100</f>
        <v>17.037735849056602</v>
      </c>
      <c r="G320" s="6" t="s">
        <v>14</v>
      </c>
      <c r="H320">
        <v>17</v>
      </c>
      <c r="I320" s="11">
        <f>E320/H320</f>
        <v>53.117647058823529</v>
      </c>
      <c r="J320" t="s">
        <v>21</v>
      </c>
      <c r="K320" t="s">
        <v>22</v>
      </c>
      <c r="L320" s="19">
        <f>(((N320/60)/60)/24)+DATE(1970,1,1)</f>
        <v>41684.25</v>
      </c>
      <c r="M320" s="16">
        <f>(((N320/60)/60)/24)+DATE(1970,1,1)</f>
        <v>41684.25</v>
      </c>
      <c r="N320">
        <v>1392357600</v>
      </c>
      <c r="O320" s="19">
        <f>(((P320/60)/60)/24)+DATE(1970,1,1)</f>
        <v>41686.25</v>
      </c>
      <c r="P320">
        <v>1392530400</v>
      </c>
      <c r="Q320" t="b">
        <v>0</v>
      </c>
      <c r="R320" t="b">
        <v>0</v>
      </c>
      <c r="S320" t="s">
        <v>23</v>
      </c>
      <c r="T320" t="str">
        <f>LEFT(S320,FIND("~",SUBSTITUTE(S320,"/","~",LEN(S320)-LEN(SUBSTITUTE(S320,"/",""))))-1)</f>
        <v>music</v>
      </c>
      <c r="U320" t="str">
        <f>RIGHT(S320,LEN(S320)-FIND("/",S320))</f>
        <v>rock</v>
      </c>
    </row>
    <row r="321" spans="1:21" x14ac:dyDescent="0.35">
      <c r="A321">
        <v>319</v>
      </c>
      <c r="B321" s="4" t="s">
        <v>690</v>
      </c>
      <c r="C321" s="3" t="s">
        <v>691</v>
      </c>
      <c r="D321" s="11">
        <v>5400</v>
      </c>
      <c r="E321" s="11">
        <v>3251</v>
      </c>
      <c r="F321" s="9">
        <f>E321/D321*100</f>
        <v>60.203703703703702</v>
      </c>
      <c r="G321" s="6" t="s">
        <v>14</v>
      </c>
      <c r="H321">
        <v>64</v>
      </c>
      <c r="I321" s="11">
        <f>E321/H321</f>
        <v>50.796875</v>
      </c>
      <c r="J321" t="s">
        <v>21</v>
      </c>
      <c r="K321" t="s">
        <v>22</v>
      </c>
      <c r="L321" s="19">
        <f>(((N321/60)/60)/24)+DATE(1970,1,1)</f>
        <v>40402.208333333336</v>
      </c>
      <c r="M321" s="16">
        <f>(((N321/60)/60)/24)+DATE(1970,1,1)</f>
        <v>40402.208333333336</v>
      </c>
      <c r="N321">
        <v>1281589200</v>
      </c>
      <c r="O321" s="19">
        <f>(((P321/60)/60)/24)+DATE(1970,1,1)</f>
        <v>40426.208333333336</v>
      </c>
      <c r="P321">
        <v>1283662800</v>
      </c>
      <c r="Q321" t="b">
        <v>0</v>
      </c>
      <c r="R321" t="b">
        <v>0</v>
      </c>
      <c r="S321" t="s">
        <v>28</v>
      </c>
      <c r="T321" t="str">
        <f>LEFT(S321,FIND("~",SUBSTITUTE(S321,"/","~",LEN(S321)-LEN(SUBSTITUTE(S321,"/",""))))-1)</f>
        <v>technology</v>
      </c>
      <c r="U321" t="str">
        <f>RIGHT(S321,LEN(S321)-FIND("/",S321))</f>
        <v>web</v>
      </c>
    </row>
    <row r="322" spans="1:21" x14ac:dyDescent="0.35">
      <c r="A322">
        <v>320</v>
      </c>
      <c r="B322" s="4" t="s">
        <v>692</v>
      </c>
      <c r="C322" s="3" t="s">
        <v>693</v>
      </c>
      <c r="D322" s="11">
        <v>5400</v>
      </c>
      <c r="E322" s="11">
        <v>8092</v>
      </c>
      <c r="F322" s="9">
        <f>E322/D322*100</f>
        <v>149.85185185185185</v>
      </c>
      <c r="G322" s="6" t="s">
        <v>14</v>
      </c>
      <c r="H322">
        <v>80</v>
      </c>
      <c r="I322" s="11">
        <f>E322/H322</f>
        <v>101.15</v>
      </c>
      <c r="J322" t="s">
        <v>21</v>
      </c>
      <c r="K322" t="s">
        <v>22</v>
      </c>
      <c r="L322" s="19">
        <f>(((N322/60)/60)/24)+DATE(1970,1,1)</f>
        <v>40673.208333333336</v>
      </c>
      <c r="M322" s="16">
        <f>(((N322/60)/60)/24)+DATE(1970,1,1)</f>
        <v>40673.208333333336</v>
      </c>
      <c r="N322">
        <v>1305003600</v>
      </c>
      <c r="O322" s="19">
        <f>(((P322/60)/60)/24)+DATE(1970,1,1)</f>
        <v>40682.208333333336</v>
      </c>
      <c r="P322">
        <v>1305781200</v>
      </c>
      <c r="Q322" t="b">
        <v>0</v>
      </c>
      <c r="R322" t="b">
        <v>0</v>
      </c>
      <c r="S322" t="s">
        <v>119</v>
      </c>
      <c r="T322" t="str">
        <f>LEFT(S322,FIND("~",SUBSTITUTE(S322,"/","~",LEN(S322)-LEN(SUBSTITUTE(S322,"/",""))))-1)</f>
        <v>publishing</v>
      </c>
      <c r="U322" t="str">
        <f>RIGHT(S322,LEN(S322)-FIND("/",S322))</f>
        <v>fiction</v>
      </c>
    </row>
    <row r="323" spans="1:21" ht="31" x14ac:dyDescent="0.35">
      <c r="A323">
        <v>321</v>
      </c>
      <c r="B323" s="4" t="s">
        <v>694</v>
      </c>
      <c r="C323" s="3" t="s">
        <v>695</v>
      </c>
      <c r="D323" s="11">
        <v>5400</v>
      </c>
      <c r="E323" s="11">
        <v>160422</v>
      </c>
      <c r="F323" s="9">
        <f>E323/D323*100</f>
        <v>2970.7777777777778</v>
      </c>
      <c r="G323" s="6" t="s">
        <v>14</v>
      </c>
      <c r="H323">
        <v>2468</v>
      </c>
      <c r="I323" s="11">
        <f>E323/H323</f>
        <v>65.000810372771468</v>
      </c>
      <c r="J323" t="s">
        <v>21</v>
      </c>
      <c r="K323" t="s">
        <v>22</v>
      </c>
      <c r="L323" s="19">
        <f>(((N323/60)/60)/24)+DATE(1970,1,1)</f>
        <v>40634.208333333336</v>
      </c>
      <c r="M323" s="16">
        <f>(((N323/60)/60)/24)+DATE(1970,1,1)</f>
        <v>40634.208333333336</v>
      </c>
      <c r="N323">
        <v>1301634000</v>
      </c>
      <c r="O323" s="19">
        <f>(((P323/60)/60)/24)+DATE(1970,1,1)</f>
        <v>40642.208333333336</v>
      </c>
      <c r="P323">
        <v>1302325200</v>
      </c>
      <c r="Q323" t="b">
        <v>0</v>
      </c>
      <c r="R323" t="b">
        <v>0</v>
      </c>
      <c r="S323" t="s">
        <v>100</v>
      </c>
      <c r="T323" t="str">
        <f>LEFT(S323,FIND("~",SUBSTITUTE(S323,"/","~",LEN(S323)-LEN(SUBSTITUTE(S323,"/",""))))-1)</f>
        <v>film &amp; video</v>
      </c>
      <c r="U323" t="str">
        <f>RIGHT(S323,LEN(S323)-FIND("/",S323))</f>
        <v>shorts</v>
      </c>
    </row>
    <row r="324" spans="1:21" ht="31" x14ac:dyDescent="0.35">
      <c r="A324">
        <v>322</v>
      </c>
      <c r="B324" s="4" t="s">
        <v>696</v>
      </c>
      <c r="C324" s="3" t="s">
        <v>697</v>
      </c>
      <c r="D324" s="11">
        <v>5400</v>
      </c>
      <c r="E324" s="11">
        <v>196377</v>
      </c>
      <c r="F324" s="9">
        <f>E324/D324*100</f>
        <v>3636.6111111111109</v>
      </c>
      <c r="G324" s="6" t="s">
        <v>14</v>
      </c>
      <c r="H324">
        <v>5168</v>
      </c>
      <c r="I324" s="11">
        <f>E324/H324</f>
        <v>37.998645510835914</v>
      </c>
      <c r="J324" t="s">
        <v>21</v>
      </c>
      <c r="K324" t="s">
        <v>22</v>
      </c>
      <c r="L324" s="19">
        <f>(((N324/60)/60)/24)+DATE(1970,1,1)</f>
        <v>40507.25</v>
      </c>
      <c r="M324" s="16">
        <f>(((N324/60)/60)/24)+DATE(1970,1,1)</f>
        <v>40507.25</v>
      </c>
      <c r="N324">
        <v>1290664800</v>
      </c>
      <c r="O324" s="19">
        <f>(((P324/60)/60)/24)+DATE(1970,1,1)</f>
        <v>40520.25</v>
      </c>
      <c r="P324">
        <v>1291788000</v>
      </c>
      <c r="Q324" t="b">
        <v>0</v>
      </c>
      <c r="R324" t="b">
        <v>0</v>
      </c>
      <c r="S324" t="s">
        <v>33</v>
      </c>
      <c r="T324" t="str">
        <f>LEFT(S324,FIND("~",SUBSTITUTE(S324,"/","~",LEN(S324)-LEN(SUBSTITUTE(S324,"/",""))))-1)</f>
        <v>theater</v>
      </c>
      <c r="U324" t="str">
        <f>RIGHT(S324,LEN(S324)-FIND("/",S324))</f>
        <v>plays</v>
      </c>
    </row>
    <row r="325" spans="1:21" x14ac:dyDescent="0.35">
      <c r="A325">
        <v>323</v>
      </c>
      <c r="B325" s="4" t="s">
        <v>698</v>
      </c>
      <c r="C325" s="3" t="s">
        <v>699</v>
      </c>
      <c r="D325" s="11">
        <v>5400</v>
      </c>
      <c r="E325" s="11">
        <v>2148</v>
      </c>
      <c r="F325" s="9">
        <f>E325/D325*100</f>
        <v>39.777777777777779</v>
      </c>
      <c r="G325" s="6" t="s">
        <v>14</v>
      </c>
      <c r="H325">
        <v>26</v>
      </c>
      <c r="I325" s="11">
        <f>E325/H325</f>
        <v>82.615384615384613</v>
      </c>
      <c r="J325" t="s">
        <v>40</v>
      </c>
      <c r="K325" t="s">
        <v>41</v>
      </c>
      <c r="L325" s="19">
        <f>(((N325/60)/60)/24)+DATE(1970,1,1)</f>
        <v>41725.208333333336</v>
      </c>
      <c r="M325" s="16">
        <f>(((N325/60)/60)/24)+DATE(1970,1,1)</f>
        <v>41725.208333333336</v>
      </c>
      <c r="N325">
        <v>1395896400</v>
      </c>
      <c r="O325" s="19">
        <f>(((P325/60)/60)/24)+DATE(1970,1,1)</f>
        <v>41727.208333333336</v>
      </c>
      <c r="P325">
        <v>1396069200</v>
      </c>
      <c r="Q325" t="b">
        <v>0</v>
      </c>
      <c r="R325" t="b">
        <v>0</v>
      </c>
      <c r="S325" t="s">
        <v>42</v>
      </c>
      <c r="T325" t="str">
        <f>LEFT(S325,FIND("~",SUBSTITUTE(S325,"/","~",LEN(S325)-LEN(SUBSTITUTE(S325,"/",""))))-1)</f>
        <v>film &amp; video</v>
      </c>
      <c r="U325" t="str">
        <f>RIGHT(S325,LEN(S325)-FIND("/",S325))</f>
        <v>documentary</v>
      </c>
    </row>
    <row r="326" spans="1:21" x14ac:dyDescent="0.35">
      <c r="A326">
        <v>324</v>
      </c>
      <c r="B326" s="4" t="s">
        <v>700</v>
      </c>
      <c r="C326" s="3" t="s">
        <v>701</v>
      </c>
      <c r="D326" s="11">
        <v>5400</v>
      </c>
      <c r="E326" s="11">
        <v>11648</v>
      </c>
      <c r="F326" s="9">
        <f>E326/D326*100</f>
        <v>215.7037037037037</v>
      </c>
      <c r="G326" s="6" t="s">
        <v>14</v>
      </c>
      <c r="H326">
        <v>307</v>
      </c>
      <c r="I326" s="11">
        <f>E326/H326</f>
        <v>37.941368078175898</v>
      </c>
      <c r="J326" t="s">
        <v>21</v>
      </c>
      <c r="K326" t="s">
        <v>22</v>
      </c>
      <c r="L326" s="19">
        <f>(((N326/60)/60)/24)+DATE(1970,1,1)</f>
        <v>42176.208333333328</v>
      </c>
      <c r="M326" s="16">
        <f>(((N326/60)/60)/24)+DATE(1970,1,1)</f>
        <v>42176.208333333328</v>
      </c>
      <c r="N326">
        <v>1434862800</v>
      </c>
      <c r="O326" s="19">
        <f>(((P326/60)/60)/24)+DATE(1970,1,1)</f>
        <v>42188.208333333328</v>
      </c>
      <c r="P326">
        <v>1435899600</v>
      </c>
      <c r="Q326" t="b">
        <v>0</v>
      </c>
      <c r="R326" t="b">
        <v>1</v>
      </c>
      <c r="S326" t="s">
        <v>33</v>
      </c>
      <c r="T326" t="str">
        <f>LEFT(S326,FIND("~",SUBSTITUTE(S326,"/","~",LEN(S326)-LEN(SUBSTITUTE(S326,"/",""))))-1)</f>
        <v>theater</v>
      </c>
      <c r="U326" t="str">
        <f>RIGHT(S326,LEN(S326)-FIND("/",S326))</f>
        <v>plays</v>
      </c>
    </row>
    <row r="327" spans="1:21" ht="31" x14ac:dyDescent="0.35">
      <c r="A327">
        <v>325</v>
      </c>
      <c r="B327" s="4" t="s">
        <v>702</v>
      </c>
      <c r="C327" s="3" t="s">
        <v>703</v>
      </c>
      <c r="D327" s="11">
        <v>5400</v>
      </c>
      <c r="E327" s="11">
        <v>5897</v>
      </c>
      <c r="F327" s="9">
        <f>E327/D327*100</f>
        <v>109.20370370370371</v>
      </c>
      <c r="G327" s="6" t="s">
        <v>14</v>
      </c>
      <c r="H327">
        <v>73</v>
      </c>
      <c r="I327" s="11">
        <f>E327/H327</f>
        <v>80.780821917808225</v>
      </c>
      <c r="J327" t="s">
        <v>21</v>
      </c>
      <c r="K327" t="s">
        <v>22</v>
      </c>
      <c r="L327" s="19">
        <f>(((N327/60)/60)/24)+DATE(1970,1,1)</f>
        <v>43267.208333333328</v>
      </c>
      <c r="M327" s="16">
        <f>(((N327/60)/60)/24)+DATE(1970,1,1)</f>
        <v>43267.208333333328</v>
      </c>
      <c r="N327">
        <v>1529125200</v>
      </c>
      <c r="O327" s="19">
        <f>(((P327/60)/60)/24)+DATE(1970,1,1)</f>
        <v>43290.208333333328</v>
      </c>
      <c r="P327">
        <v>1531112400</v>
      </c>
      <c r="Q327" t="b">
        <v>0</v>
      </c>
      <c r="R327" t="b">
        <v>1</v>
      </c>
      <c r="S327" t="s">
        <v>33</v>
      </c>
      <c r="T327" t="str">
        <f>LEFT(S327,FIND("~",SUBSTITUTE(S327,"/","~",LEN(S327)-LEN(SUBSTITUTE(S327,"/",""))))-1)</f>
        <v>theater</v>
      </c>
      <c r="U327" t="str">
        <f>RIGHT(S327,LEN(S327)-FIND("/",S327))</f>
        <v>plays</v>
      </c>
    </row>
    <row r="328" spans="1:21" ht="31" x14ac:dyDescent="0.35">
      <c r="A328">
        <v>326</v>
      </c>
      <c r="B328" s="4" t="s">
        <v>704</v>
      </c>
      <c r="C328" s="3" t="s">
        <v>705</v>
      </c>
      <c r="D328" s="11">
        <v>5500</v>
      </c>
      <c r="E328" s="11">
        <v>3326</v>
      </c>
      <c r="F328" s="9">
        <f>E328/D328*100</f>
        <v>60.472727272727276</v>
      </c>
      <c r="G328" s="6" t="s">
        <v>14</v>
      </c>
      <c r="H328">
        <v>128</v>
      </c>
      <c r="I328" s="11">
        <f>E328/H328</f>
        <v>25.984375</v>
      </c>
      <c r="J328" t="s">
        <v>21</v>
      </c>
      <c r="K328" t="s">
        <v>22</v>
      </c>
      <c r="L328" s="19">
        <f>(((N328/60)/60)/24)+DATE(1970,1,1)</f>
        <v>42364.25</v>
      </c>
      <c r="M328" s="16">
        <f>(((N328/60)/60)/24)+DATE(1970,1,1)</f>
        <v>42364.25</v>
      </c>
      <c r="N328">
        <v>1451109600</v>
      </c>
      <c r="O328" s="19">
        <f>(((P328/60)/60)/24)+DATE(1970,1,1)</f>
        <v>42370.25</v>
      </c>
      <c r="P328">
        <v>1451628000</v>
      </c>
      <c r="Q328" t="b">
        <v>0</v>
      </c>
      <c r="R328" t="b">
        <v>0</v>
      </c>
      <c r="S328" t="s">
        <v>71</v>
      </c>
      <c r="T328" t="str">
        <f>LEFT(S328,FIND("~",SUBSTITUTE(S328,"/","~",LEN(S328)-LEN(SUBSTITUTE(S328,"/",""))))-1)</f>
        <v>film &amp; video</v>
      </c>
      <c r="U328" t="str">
        <f>RIGHT(S328,LEN(S328)-FIND("/",S328))</f>
        <v>animation</v>
      </c>
    </row>
    <row r="329" spans="1:21" x14ac:dyDescent="0.35">
      <c r="A329">
        <v>327</v>
      </c>
      <c r="B329" s="4" t="s">
        <v>706</v>
      </c>
      <c r="C329" s="3" t="s">
        <v>707</v>
      </c>
      <c r="D329" s="11">
        <v>5500</v>
      </c>
      <c r="E329" s="11">
        <v>1002</v>
      </c>
      <c r="F329" s="9">
        <f>E329/D329*100</f>
        <v>18.218181818181819</v>
      </c>
      <c r="G329" s="6" t="s">
        <v>14</v>
      </c>
      <c r="H329">
        <v>33</v>
      </c>
      <c r="I329" s="11">
        <f>E329/H329</f>
        <v>30.363636363636363</v>
      </c>
      <c r="J329" t="s">
        <v>21</v>
      </c>
      <c r="K329" t="s">
        <v>22</v>
      </c>
      <c r="L329" s="19">
        <f>(((N329/60)/60)/24)+DATE(1970,1,1)</f>
        <v>43705.208333333328</v>
      </c>
      <c r="M329" s="16">
        <f>(((N329/60)/60)/24)+DATE(1970,1,1)</f>
        <v>43705.208333333328</v>
      </c>
      <c r="N329">
        <v>1566968400</v>
      </c>
      <c r="O329" s="19">
        <f>(((P329/60)/60)/24)+DATE(1970,1,1)</f>
        <v>43709.208333333328</v>
      </c>
      <c r="P329">
        <v>1567314000</v>
      </c>
      <c r="Q329" t="b">
        <v>0</v>
      </c>
      <c r="R329" t="b">
        <v>1</v>
      </c>
      <c r="S329" t="s">
        <v>33</v>
      </c>
      <c r="T329" t="str">
        <f>LEFT(S329,FIND("~",SUBSTITUTE(S329,"/","~",LEN(S329)-LEN(SUBSTITUTE(S329,"/",""))))-1)</f>
        <v>theater</v>
      </c>
      <c r="U329" t="str">
        <f>RIGHT(S329,LEN(S329)-FIND("/",S329))</f>
        <v>plays</v>
      </c>
    </row>
    <row r="330" spans="1:21" ht="31" x14ac:dyDescent="0.35">
      <c r="A330">
        <v>328</v>
      </c>
      <c r="B330" s="4" t="s">
        <v>708</v>
      </c>
      <c r="C330" s="3" t="s">
        <v>709</v>
      </c>
      <c r="D330" s="11">
        <v>5500</v>
      </c>
      <c r="E330" s="11">
        <v>131826</v>
      </c>
      <c r="F330" s="9">
        <f>E330/D330*100</f>
        <v>2396.8363636363638</v>
      </c>
      <c r="G330" s="6" t="s">
        <v>14</v>
      </c>
      <c r="H330">
        <v>2441</v>
      </c>
      <c r="I330" s="11">
        <f>E330/H330</f>
        <v>54.004916018025398</v>
      </c>
      <c r="J330" t="s">
        <v>21</v>
      </c>
      <c r="K330" t="s">
        <v>22</v>
      </c>
      <c r="L330" s="19">
        <f>(((N330/60)/60)/24)+DATE(1970,1,1)</f>
        <v>43434.25</v>
      </c>
      <c r="M330" s="16">
        <f>(((N330/60)/60)/24)+DATE(1970,1,1)</f>
        <v>43434.25</v>
      </c>
      <c r="N330">
        <v>1543557600</v>
      </c>
      <c r="O330" s="19">
        <f>(((P330/60)/60)/24)+DATE(1970,1,1)</f>
        <v>43445.25</v>
      </c>
      <c r="P330">
        <v>1544508000</v>
      </c>
      <c r="Q330" t="b">
        <v>0</v>
      </c>
      <c r="R330" t="b">
        <v>0</v>
      </c>
      <c r="S330" t="s">
        <v>23</v>
      </c>
      <c r="T330" t="str">
        <f>LEFT(S330,FIND("~",SUBSTITUTE(S330,"/","~",LEN(S330)-LEN(SUBSTITUTE(S330,"/",""))))-1)</f>
        <v>music</v>
      </c>
      <c r="U330" t="str">
        <f>RIGHT(S330,LEN(S330)-FIND("/",S330))</f>
        <v>rock</v>
      </c>
    </row>
    <row r="331" spans="1:21" x14ac:dyDescent="0.35">
      <c r="A331">
        <v>329</v>
      </c>
      <c r="B331" s="4" t="s">
        <v>710</v>
      </c>
      <c r="C331" s="3" t="s">
        <v>711</v>
      </c>
      <c r="D331" s="11">
        <v>5500</v>
      </c>
      <c r="E331" s="11">
        <v>21477</v>
      </c>
      <c r="F331" s="9">
        <f>E331/D331*100</f>
        <v>390.4909090909091</v>
      </c>
      <c r="G331" s="6" t="s">
        <v>14</v>
      </c>
      <c r="H331">
        <v>211</v>
      </c>
      <c r="I331" s="11">
        <f>E331/H331</f>
        <v>101.78672985781991</v>
      </c>
      <c r="J331" t="s">
        <v>21</v>
      </c>
      <c r="K331" t="s">
        <v>22</v>
      </c>
      <c r="L331" s="19">
        <f>(((N331/60)/60)/24)+DATE(1970,1,1)</f>
        <v>42716.25</v>
      </c>
      <c r="M331" s="16">
        <f>(((N331/60)/60)/24)+DATE(1970,1,1)</f>
        <v>42716.25</v>
      </c>
      <c r="N331">
        <v>1481522400</v>
      </c>
      <c r="O331" s="19">
        <f>(((P331/60)/60)/24)+DATE(1970,1,1)</f>
        <v>42727.25</v>
      </c>
      <c r="P331">
        <v>1482472800</v>
      </c>
      <c r="Q331" t="b">
        <v>0</v>
      </c>
      <c r="R331" t="b">
        <v>0</v>
      </c>
      <c r="S331" t="s">
        <v>89</v>
      </c>
      <c r="T331" t="str">
        <f>LEFT(S331,FIND("~",SUBSTITUTE(S331,"/","~",LEN(S331)-LEN(SUBSTITUTE(S331,"/",""))))-1)</f>
        <v>games</v>
      </c>
      <c r="U331" t="str">
        <f>RIGHT(S331,LEN(S331)-FIND("/",S331))</f>
        <v>video games</v>
      </c>
    </row>
    <row r="332" spans="1:21" ht="31" x14ac:dyDescent="0.35">
      <c r="A332">
        <v>330</v>
      </c>
      <c r="B332" s="4" t="s">
        <v>712</v>
      </c>
      <c r="C332" s="3" t="s">
        <v>713</v>
      </c>
      <c r="D332" s="11">
        <v>5500</v>
      </c>
      <c r="E332" s="11">
        <v>62330</v>
      </c>
      <c r="F332" s="9">
        <f>E332/D332*100</f>
        <v>1133.2727272727273</v>
      </c>
      <c r="G332" s="6" t="s">
        <v>14</v>
      </c>
      <c r="H332">
        <v>1385</v>
      </c>
      <c r="I332" s="11">
        <f>E332/H332</f>
        <v>45.003610108303249</v>
      </c>
      <c r="J332" t="s">
        <v>40</v>
      </c>
      <c r="K332" t="s">
        <v>41</v>
      </c>
      <c r="L332" s="19">
        <f>(((N332/60)/60)/24)+DATE(1970,1,1)</f>
        <v>43077.25</v>
      </c>
      <c r="M332" s="16">
        <f>(((N332/60)/60)/24)+DATE(1970,1,1)</f>
        <v>43077.25</v>
      </c>
      <c r="N332">
        <v>1512712800</v>
      </c>
      <c r="O332" s="19">
        <f>(((P332/60)/60)/24)+DATE(1970,1,1)</f>
        <v>43078.25</v>
      </c>
      <c r="P332">
        <v>1512799200</v>
      </c>
      <c r="Q332" t="b">
        <v>0</v>
      </c>
      <c r="R332" t="b">
        <v>0</v>
      </c>
      <c r="S332" t="s">
        <v>42</v>
      </c>
      <c r="T332" t="str">
        <f>LEFT(S332,FIND("~",SUBSTITUTE(S332,"/","~",LEN(S332)-LEN(SUBSTITUTE(S332,"/",""))))-1)</f>
        <v>film &amp; video</v>
      </c>
      <c r="U332" t="str">
        <f>RIGHT(S332,LEN(S332)-FIND("/",S332))</f>
        <v>documentary</v>
      </c>
    </row>
    <row r="333" spans="1:21" x14ac:dyDescent="0.35">
      <c r="A333">
        <v>331</v>
      </c>
      <c r="B333" s="4" t="s">
        <v>714</v>
      </c>
      <c r="C333" s="3" t="s">
        <v>715</v>
      </c>
      <c r="D333" s="11">
        <v>5500</v>
      </c>
      <c r="E333" s="11">
        <v>14643</v>
      </c>
      <c r="F333" s="9">
        <f>E333/D333*100</f>
        <v>266.23636363636365</v>
      </c>
      <c r="G333" s="6" t="s">
        <v>14</v>
      </c>
      <c r="H333">
        <v>190</v>
      </c>
      <c r="I333" s="11">
        <f>E333/H333</f>
        <v>77.068421052631578</v>
      </c>
      <c r="J333" t="s">
        <v>21</v>
      </c>
      <c r="K333" t="s">
        <v>22</v>
      </c>
      <c r="L333" s="19">
        <f>(((N333/60)/60)/24)+DATE(1970,1,1)</f>
        <v>40896.25</v>
      </c>
      <c r="M333" s="16">
        <f>(((N333/60)/60)/24)+DATE(1970,1,1)</f>
        <v>40896.25</v>
      </c>
      <c r="N333">
        <v>1324274400</v>
      </c>
      <c r="O333" s="19">
        <f>(((P333/60)/60)/24)+DATE(1970,1,1)</f>
        <v>40897.25</v>
      </c>
      <c r="P333">
        <v>1324360800</v>
      </c>
      <c r="Q333" t="b">
        <v>0</v>
      </c>
      <c r="R333" t="b">
        <v>0</v>
      </c>
      <c r="S333" t="s">
        <v>17</v>
      </c>
      <c r="T333" t="str">
        <f>LEFT(S333,FIND("~",SUBSTITUTE(S333,"/","~",LEN(S333)-LEN(SUBSTITUTE(S333,"/",""))))-1)</f>
        <v>food</v>
      </c>
      <c r="U333" t="str">
        <f>RIGHT(S333,LEN(S333)-FIND("/",S333))</f>
        <v>food trucks</v>
      </c>
    </row>
    <row r="334" spans="1:21" ht="31" x14ac:dyDescent="0.35">
      <c r="A334">
        <v>332</v>
      </c>
      <c r="B334" s="4" t="s">
        <v>716</v>
      </c>
      <c r="C334" s="3" t="s">
        <v>717</v>
      </c>
      <c r="D334" s="11">
        <v>5500</v>
      </c>
      <c r="E334" s="11">
        <v>41396</v>
      </c>
      <c r="F334" s="9">
        <f>E334/D334*100</f>
        <v>752.65454545454543</v>
      </c>
      <c r="G334" s="6" t="s">
        <v>14</v>
      </c>
      <c r="H334">
        <v>470</v>
      </c>
      <c r="I334" s="11">
        <f>E334/H334</f>
        <v>88.076595744680844</v>
      </c>
      <c r="J334" t="s">
        <v>21</v>
      </c>
      <c r="K334" t="s">
        <v>22</v>
      </c>
      <c r="L334" s="19">
        <f>(((N334/60)/60)/24)+DATE(1970,1,1)</f>
        <v>41361.208333333336</v>
      </c>
      <c r="M334" s="16">
        <f>(((N334/60)/60)/24)+DATE(1970,1,1)</f>
        <v>41361.208333333336</v>
      </c>
      <c r="N334">
        <v>1364446800</v>
      </c>
      <c r="O334" s="19">
        <f>(((P334/60)/60)/24)+DATE(1970,1,1)</f>
        <v>41362.208333333336</v>
      </c>
      <c r="P334">
        <v>1364533200</v>
      </c>
      <c r="Q334" t="b">
        <v>0</v>
      </c>
      <c r="R334" t="b">
        <v>0</v>
      </c>
      <c r="S334" t="s">
        <v>65</v>
      </c>
      <c r="T334" t="str">
        <f>LEFT(S334,FIND("~",SUBSTITUTE(S334,"/","~",LEN(S334)-LEN(SUBSTITUTE(S334,"/",""))))-1)</f>
        <v>technology</v>
      </c>
      <c r="U334" t="str">
        <f>RIGHT(S334,LEN(S334)-FIND("/",S334))</f>
        <v>wearables</v>
      </c>
    </row>
    <row r="335" spans="1:21" x14ac:dyDescent="0.35">
      <c r="A335">
        <v>333</v>
      </c>
      <c r="B335" s="4" t="s">
        <v>718</v>
      </c>
      <c r="C335" s="3" t="s">
        <v>719</v>
      </c>
      <c r="D335" s="11">
        <v>5500</v>
      </c>
      <c r="E335" s="11">
        <v>11900</v>
      </c>
      <c r="F335" s="9">
        <f>E335/D335*100</f>
        <v>216.36363636363635</v>
      </c>
      <c r="G335" s="6" t="s">
        <v>14</v>
      </c>
      <c r="H335">
        <v>253</v>
      </c>
      <c r="I335" s="11">
        <f>E335/H335</f>
        <v>47.035573122529641</v>
      </c>
      <c r="J335" t="s">
        <v>21</v>
      </c>
      <c r="K335" t="s">
        <v>22</v>
      </c>
      <c r="L335" s="19">
        <f>(((N335/60)/60)/24)+DATE(1970,1,1)</f>
        <v>43424.25</v>
      </c>
      <c r="M335" s="16">
        <f>(((N335/60)/60)/24)+DATE(1970,1,1)</f>
        <v>43424.25</v>
      </c>
      <c r="N335">
        <v>1542693600</v>
      </c>
      <c r="O335" s="19">
        <f>(((P335/60)/60)/24)+DATE(1970,1,1)</f>
        <v>43452.25</v>
      </c>
      <c r="P335">
        <v>1545112800</v>
      </c>
      <c r="Q335" t="b">
        <v>0</v>
      </c>
      <c r="R335" t="b">
        <v>0</v>
      </c>
      <c r="S335" t="s">
        <v>33</v>
      </c>
      <c r="T335" t="str">
        <f>LEFT(S335,FIND("~",SUBSTITUTE(S335,"/","~",LEN(S335)-LEN(SUBSTITUTE(S335,"/",""))))-1)</f>
        <v>theater</v>
      </c>
      <c r="U335" t="str">
        <f>RIGHT(S335,LEN(S335)-FIND("/",S335))</f>
        <v>plays</v>
      </c>
    </row>
    <row r="336" spans="1:21" x14ac:dyDescent="0.35">
      <c r="A336">
        <v>334</v>
      </c>
      <c r="B336" s="4" t="s">
        <v>720</v>
      </c>
      <c r="C336" s="3" t="s">
        <v>721</v>
      </c>
      <c r="D336" s="11">
        <v>5600</v>
      </c>
      <c r="E336" s="11">
        <v>123538</v>
      </c>
      <c r="F336" s="9">
        <f>E336/D336*100</f>
        <v>2206.0357142857142</v>
      </c>
      <c r="G336" s="6" t="s">
        <v>14</v>
      </c>
      <c r="H336">
        <v>1113</v>
      </c>
      <c r="I336" s="11">
        <f>E336/H336</f>
        <v>110.99550763701707</v>
      </c>
      <c r="J336" t="s">
        <v>21</v>
      </c>
      <c r="K336" t="s">
        <v>22</v>
      </c>
      <c r="L336" s="19">
        <f>(((N336/60)/60)/24)+DATE(1970,1,1)</f>
        <v>43110.25</v>
      </c>
      <c r="M336" s="16">
        <f>(((N336/60)/60)/24)+DATE(1970,1,1)</f>
        <v>43110.25</v>
      </c>
      <c r="N336">
        <v>1515564000</v>
      </c>
      <c r="O336" s="19">
        <f>(((P336/60)/60)/24)+DATE(1970,1,1)</f>
        <v>43117.25</v>
      </c>
      <c r="P336">
        <v>1516168800</v>
      </c>
      <c r="Q336" t="b">
        <v>0</v>
      </c>
      <c r="R336" t="b">
        <v>0</v>
      </c>
      <c r="S336" t="s">
        <v>23</v>
      </c>
      <c r="T336" t="str">
        <f>LEFT(S336,FIND("~",SUBSTITUTE(S336,"/","~",LEN(S336)-LEN(SUBSTITUTE(S336,"/",""))))-1)</f>
        <v>music</v>
      </c>
      <c r="U336" t="str">
        <f>RIGHT(S336,LEN(S336)-FIND("/",S336))</f>
        <v>rock</v>
      </c>
    </row>
    <row r="337" spans="1:21" x14ac:dyDescent="0.35">
      <c r="A337">
        <v>335</v>
      </c>
      <c r="B337" s="4" t="s">
        <v>722</v>
      </c>
      <c r="C337" s="3" t="s">
        <v>723</v>
      </c>
      <c r="D337" s="11">
        <v>5600</v>
      </c>
      <c r="E337" s="11">
        <v>198628</v>
      </c>
      <c r="F337" s="9">
        <f>E337/D337*100</f>
        <v>3546.9285714285711</v>
      </c>
      <c r="G337" s="6" t="s">
        <v>14</v>
      </c>
      <c r="H337">
        <v>2283</v>
      </c>
      <c r="I337" s="11">
        <f>E337/H337</f>
        <v>87.003066141042481</v>
      </c>
      <c r="J337" t="s">
        <v>21</v>
      </c>
      <c r="K337" t="s">
        <v>22</v>
      </c>
      <c r="L337" s="19">
        <f>(((N337/60)/60)/24)+DATE(1970,1,1)</f>
        <v>43784.25</v>
      </c>
      <c r="M337" s="16">
        <f>(((N337/60)/60)/24)+DATE(1970,1,1)</f>
        <v>43784.25</v>
      </c>
      <c r="N337">
        <v>1573797600</v>
      </c>
      <c r="O337" s="19">
        <f>(((P337/60)/60)/24)+DATE(1970,1,1)</f>
        <v>43797.25</v>
      </c>
      <c r="P337">
        <v>1574920800</v>
      </c>
      <c r="Q337" t="b">
        <v>0</v>
      </c>
      <c r="R337" t="b">
        <v>0</v>
      </c>
      <c r="S337" t="s">
        <v>23</v>
      </c>
      <c r="T337" t="str">
        <f>LEFT(S337,FIND("~",SUBSTITUTE(S337,"/","~",LEN(S337)-LEN(SUBSTITUTE(S337,"/",""))))-1)</f>
        <v>music</v>
      </c>
      <c r="U337" t="str">
        <f>RIGHT(S337,LEN(S337)-FIND("/",S337))</f>
        <v>rock</v>
      </c>
    </row>
    <row r="338" spans="1:21" x14ac:dyDescent="0.35">
      <c r="A338">
        <v>336</v>
      </c>
      <c r="B338" s="4" t="s">
        <v>724</v>
      </c>
      <c r="C338" s="3" t="s">
        <v>725</v>
      </c>
      <c r="D338" s="11">
        <v>5600</v>
      </c>
      <c r="E338" s="11">
        <v>68602</v>
      </c>
      <c r="F338" s="9">
        <f>E338/D338*100</f>
        <v>1225.0357142857142</v>
      </c>
      <c r="G338" s="6" t="s">
        <v>14</v>
      </c>
      <c r="H338">
        <v>1072</v>
      </c>
      <c r="I338" s="11">
        <f>E338/H338</f>
        <v>63.994402985074629</v>
      </c>
      <c r="J338" t="s">
        <v>21</v>
      </c>
      <c r="K338" t="s">
        <v>22</v>
      </c>
      <c r="L338" s="19">
        <f>(((N338/60)/60)/24)+DATE(1970,1,1)</f>
        <v>40527.25</v>
      </c>
      <c r="M338" s="16">
        <f>(((N338/60)/60)/24)+DATE(1970,1,1)</f>
        <v>40527.25</v>
      </c>
      <c r="N338">
        <v>1292392800</v>
      </c>
      <c r="O338" s="19">
        <f>(((P338/60)/60)/24)+DATE(1970,1,1)</f>
        <v>40528.25</v>
      </c>
      <c r="P338">
        <v>1292479200</v>
      </c>
      <c r="Q338" t="b">
        <v>0</v>
      </c>
      <c r="R338" t="b">
        <v>1</v>
      </c>
      <c r="S338" t="s">
        <v>23</v>
      </c>
      <c r="T338" t="str">
        <f>LEFT(S338,FIND("~",SUBSTITUTE(S338,"/","~",LEN(S338)-LEN(SUBSTITUTE(S338,"/",""))))-1)</f>
        <v>music</v>
      </c>
      <c r="U338" t="str">
        <f>RIGHT(S338,LEN(S338)-FIND("/",S338))</f>
        <v>rock</v>
      </c>
    </row>
    <row r="339" spans="1:21" x14ac:dyDescent="0.35">
      <c r="A339">
        <v>337</v>
      </c>
      <c r="B339" s="4" t="s">
        <v>726</v>
      </c>
      <c r="C339" s="3" t="s">
        <v>727</v>
      </c>
      <c r="D339" s="11">
        <v>5600</v>
      </c>
      <c r="E339" s="11">
        <v>116064</v>
      </c>
      <c r="F339" s="9">
        <f>E339/D339*100</f>
        <v>2072.5714285714284</v>
      </c>
      <c r="G339" s="6" t="s">
        <v>14</v>
      </c>
      <c r="H339">
        <v>1095</v>
      </c>
      <c r="I339" s="11">
        <f>E339/H339</f>
        <v>105.9945205479452</v>
      </c>
      <c r="J339" t="s">
        <v>21</v>
      </c>
      <c r="K339" t="s">
        <v>22</v>
      </c>
      <c r="L339" s="19">
        <f>(((N339/60)/60)/24)+DATE(1970,1,1)</f>
        <v>43780.25</v>
      </c>
      <c r="M339" s="16">
        <f>(((N339/60)/60)/24)+DATE(1970,1,1)</f>
        <v>43780.25</v>
      </c>
      <c r="N339">
        <v>1573452000</v>
      </c>
      <c r="O339" s="19">
        <f>(((P339/60)/60)/24)+DATE(1970,1,1)</f>
        <v>43781.25</v>
      </c>
      <c r="P339">
        <v>1573538400</v>
      </c>
      <c r="Q339" t="b">
        <v>0</v>
      </c>
      <c r="R339" t="b">
        <v>0</v>
      </c>
      <c r="S339" t="s">
        <v>33</v>
      </c>
      <c r="T339" t="str">
        <f>LEFT(S339,FIND("~",SUBSTITUTE(S339,"/","~",LEN(S339)-LEN(SUBSTITUTE(S339,"/",""))))-1)</f>
        <v>theater</v>
      </c>
      <c r="U339" t="str">
        <f>RIGHT(S339,LEN(S339)-FIND("/",S339))</f>
        <v>plays</v>
      </c>
    </row>
    <row r="340" spans="1:21" x14ac:dyDescent="0.35">
      <c r="A340">
        <v>338</v>
      </c>
      <c r="B340" s="4" t="s">
        <v>728</v>
      </c>
      <c r="C340" s="3" t="s">
        <v>729</v>
      </c>
      <c r="D340" s="11">
        <v>5600</v>
      </c>
      <c r="E340" s="11">
        <v>125042</v>
      </c>
      <c r="F340" s="9">
        <f>E340/D340*100</f>
        <v>2232.8928571428569</v>
      </c>
      <c r="G340" s="6" t="s">
        <v>14</v>
      </c>
      <c r="H340">
        <v>1690</v>
      </c>
      <c r="I340" s="11">
        <f>E340/H340</f>
        <v>73.989349112426041</v>
      </c>
      <c r="J340" t="s">
        <v>21</v>
      </c>
      <c r="K340" t="s">
        <v>22</v>
      </c>
      <c r="L340" s="19">
        <f>(((N340/60)/60)/24)+DATE(1970,1,1)</f>
        <v>40821.208333333336</v>
      </c>
      <c r="M340" s="16">
        <f>(((N340/60)/60)/24)+DATE(1970,1,1)</f>
        <v>40821.208333333336</v>
      </c>
      <c r="N340">
        <v>1317790800</v>
      </c>
      <c r="O340" s="19">
        <f>(((P340/60)/60)/24)+DATE(1970,1,1)</f>
        <v>40851.208333333336</v>
      </c>
      <c r="P340">
        <v>1320382800</v>
      </c>
      <c r="Q340" t="b">
        <v>0</v>
      </c>
      <c r="R340" t="b">
        <v>0</v>
      </c>
      <c r="S340" t="s">
        <v>33</v>
      </c>
      <c r="T340" t="str">
        <f>LEFT(S340,FIND("~",SUBSTITUTE(S340,"/","~",LEN(S340)-LEN(SUBSTITUTE(S340,"/",""))))-1)</f>
        <v>theater</v>
      </c>
      <c r="U340" t="str">
        <f>RIGHT(S340,LEN(S340)-FIND("/",S340))</f>
        <v>plays</v>
      </c>
    </row>
    <row r="341" spans="1:21" x14ac:dyDescent="0.35">
      <c r="A341">
        <v>339</v>
      </c>
      <c r="B341" s="4" t="s">
        <v>730</v>
      </c>
      <c r="C341" s="3" t="s">
        <v>731</v>
      </c>
      <c r="D341" s="11">
        <v>5600</v>
      </c>
      <c r="E341" s="11">
        <v>108974</v>
      </c>
      <c r="F341" s="9">
        <f>E341/D341*100</f>
        <v>1945.9642857142858</v>
      </c>
      <c r="G341" s="6" t="s">
        <v>14</v>
      </c>
      <c r="H341">
        <v>1297</v>
      </c>
      <c r="I341" s="11">
        <f>E341/H341</f>
        <v>84.02004626060139</v>
      </c>
      <c r="J341" t="s">
        <v>15</v>
      </c>
      <c r="K341" t="s">
        <v>16</v>
      </c>
      <c r="L341" s="19">
        <f>(((N341/60)/60)/24)+DATE(1970,1,1)</f>
        <v>42949.208333333328</v>
      </c>
      <c r="M341" s="16">
        <f>(((N341/60)/60)/24)+DATE(1970,1,1)</f>
        <v>42949.208333333328</v>
      </c>
      <c r="N341">
        <v>1501650000</v>
      </c>
      <c r="O341" s="19">
        <f>(((P341/60)/60)/24)+DATE(1970,1,1)</f>
        <v>42963.208333333328</v>
      </c>
      <c r="P341">
        <v>1502859600</v>
      </c>
      <c r="Q341" t="b">
        <v>0</v>
      </c>
      <c r="R341" t="b">
        <v>0</v>
      </c>
      <c r="S341" t="s">
        <v>33</v>
      </c>
      <c r="T341" t="str">
        <f>LEFT(S341,FIND("~",SUBSTITUTE(S341,"/","~",LEN(S341)-LEN(SUBSTITUTE(S341,"/",""))))-1)</f>
        <v>theater</v>
      </c>
      <c r="U341" t="str">
        <f>RIGHT(S341,LEN(S341)-FIND("/",S341))</f>
        <v>plays</v>
      </c>
    </row>
    <row r="342" spans="1:21" x14ac:dyDescent="0.35">
      <c r="A342">
        <v>340</v>
      </c>
      <c r="B342" s="4" t="s">
        <v>732</v>
      </c>
      <c r="C342" s="3" t="s">
        <v>733</v>
      </c>
      <c r="D342" s="11">
        <v>5600</v>
      </c>
      <c r="E342" s="11">
        <v>34964</v>
      </c>
      <c r="F342" s="9">
        <f>E342/D342*100</f>
        <v>624.35714285714289</v>
      </c>
      <c r="G342" s="6" t="s">
        <v>14</v>
      </c>
      <c r="H342">
        <v>393</v>
      </c>
      <c r="I342" s="11">
        <f>E342/H342</f>
        <v>88.966921119592882</v>
      </c>
      <c r="J342" t="s">
        <v>21</v>
      </c>
      <c r="K342" t="s">
        <v>22</v>
      </c>
      <c r="L342" s="19">
        <f>(((N342/60)/60)/24)+DATE(1970,1,1)</f>
        <v>40889.25</v>
      </c>
      <c r="M342" s="16">
        <f>(((N342/60)/60)/24)+DATE(1970,1,1)</f>
        <v>40889.25</v>
      </c>
      <c r="N342">
        <v>1323669600</v>
      </c>
      <c r="O342" s="19">
        <f>(((P342/60)/60)/24)+DATE(1970,1,1)</f>
        <v>40890.25</v>
      </c>
      <c r="P342">
        <v>1323756000</v>
      </c>
      <c r="Q342" t="b">
        <v>0</v>
      </c>
      <c r="R342" t="b">
        <v>0</v>
      </c>
      <c r="S342" t="s">
        <v>122</v>
      </c>
      <c r="T342" t="str">
        <f>LEFT(S342,FIND("~",SUBSTITUTE(S342,"/","~",LEN(S342)-LEN(SUBSTITUTE(S342,"/",""))))-1)</f>
        <v>photography</v>
      </c>
      <c r="U342" t="str">
        <f>RIGHT(S342,LEN(S342)-FIND("/",S342))</f>
        <v>photography books</v>
      </c>
    </row>
    <row r="343" spans="1:21" ht="31" x14ac:dyDescent="0.35">
      <c r="A343">
        <v>341</v>
      </c>
      <c r="B343" s="4" t="s">
        <v>734</v>
      </c>
      <c r="C343" s="3" t="s">
        <v>735</v>
      </c>
      <c r="D343" s="11">
        <v>5600</v>
      </c>
      <c r="E343" s="11">
        <v>96777</v>
      </c>
      <c r="F343" s="9">
        <f>E343/D343*100</f>
        <v>1728.1607142857144</v>
      </c>
      <c r="G343" s="6" t="s">
        <v>14</v>
      </c>
      <c r="H343">
        <v>1257</v>
      </c>
      <c r="I343" s="11">
        <f>E343/H343</f>
        <v>76.990453460620529</v>
      </c>
      <c r="J343" t="s">
        <v>21</v>
      </c>
      <c r="K343" t="s">
        <v>22</v>
      </c>
      <c r="L343" s="19">
        <f>(((N343/60)/60)/24)+DATE(1970,1,1)</f>
        <v>42244.208333333328</v>
      </c>
      <c r="M343" s="16">
        <f>(((N343/60)/60)/24)+DATE(1970,1,1)</f>
        <v>42244.208333333328</v>
      </c>
      <c r="N343">
        <v>1440738000</v>
      </c>
      <c r="O343" s="19">
        <f>(((P343/60)/60)/24)+DATE(1970,1,1)</f>
        <v>42251.208333333328</v>
      </c>
      <c r="P343">
        <v>1441342800</v>
      </c>
      <c r="Q343" t="b">
        <v>0</v>
      </c>
      <c r="R343" t="b">
        <v>0</v>
      </c>
      <c r="S343" t="s">
        <v>60</v>
      </c>
      <c r="T343" t="str">
        <f>LEFT(S343,FIND("~",SUBSTITUTE(S343,"/","~",LEN(S343)-LEN(SUBSTITUTE(S343,"/",""))))-1)</f>
        <v>music</v>
      </c>
      <c r="U343" t="str">
        <f>RIGHT(S343,LEN(S343)-FIND("/",S343))</f>
        <v>indie rock</v>
      </c>
    </row>
    <row r="344" spans="1:21" x14ac:dyDescent="0.35">
      <c r="A344">
        <v>342</v>
      </c>
      <c r="B344" s="4" t="s">
        <v>736</v>
      </c>
      <c r="C344" s="3" t="s">
        <v>737</v>
      </c>
      <c r="D344" s="11">
        <v>5600</v>
      </c>
      <c r="E344" s="11">
        <v>31864</v>
      </c>
      <c r="F344" s="9">
        <f>E344/D344*100</f>
        <v>569</v>
      </c>
      <c r="G344" s="6" t="s">
        <v>14</v>
      </c>
      <c r="H344">
        <v>328</v>
      </c>
      <c r="I344" s="11">
        <f>E344/H344</f>
        <v>97.146341463414629</v>
      </c>
      <c r="J344" t="s">
        <v>21</v>
      </c>
      <c r="K344" t="s">
        <v>22</v>
      </c>
      <c r="L344" s="19">
        <f>(((N344/60)/60)/24)+DATE(1970,1,1)</f>
        <v>41475.208333333336</v>
      </c>
      <c r="M344" s="16">
        <f>(((N344/60)/60)/24)+DATE(1970,1,1)</f>
        <v>41475.208333333336</v>
      </c>
      <c r="N344">
        <v>1374296400</v>
      </c>
      <c r="O344" s="19">
        <f>(((P344/60)/60)/24)+DATE(1970,1,1)</f>
        <v>41487.208333333336</v>
      </c>
      <c r="P344">
        <v>1375333200</v>
      </c>
      <c r="Q344" t="b">
        <v>0</v>
      </c>
      <c r="R344" t="b">
        <v>0</v>
      </c>
      <c r="S344" t="s">
        <v>33</v>
      </c>
      <c r="T344" t="str">
        <f>LEFT(S344,FIND("~",SUBSTITUTE(S344,"/","~",LEN(S344)-LEN(SUBSTITUTE(S344,"/",""))))-1)</f>
        <v>theater</v>
      </c>
      <c r="U344" t="str">
        <f>RIGHT(S344,LEN(S344)-FIND("/",S344))</f>
        <v>plays</v>
      </c>
    </row>
    <row r="345" spans="1:21" x14ac:dyDescent="0.35">
      <c r="A345">
        <v>343</v>
      </c>
      <c r="B345" s="4" t="s">
        <v>738</v>
      </c>
      <c r="C345" s="3" t="s">
        <v>739</v>
      </c>
      <c r="D345" s="11">
        <v>5600</v>
      </c>
      <c r="E345" s="11">
        <v>4853</v>
      </c>
      <c r="F345" s="9">
        <f>E345/D345*100</f>
        <v>86.660714285714292</v>
      </c>
      <c r="G345" s="6" t="s">
        <v>14</v>
      </c>
      <c r="H345">
        <v>147</v>
      </c>
      <c r="I345" s="11">
        <f>E345/H345</f>
        <v>33.013605442176868</v>
      </c>
      <c r="J345" t="s">
        <v>21</v>
      </c>
      <c r="K345" t="s">
        <v>22</v>
      </c>
      <c r="L345" s="19">
        <f>(((N345/60)/60)/24)+DATE(1970,1,1)</f>
        <v>41597.25</v>
      </c>
      <c r="M345" s="16">
        <f>(((N345/60)/60)/24)+DATE(1970,1,1)</f>
        <v>41597.25</v>
      </c>
      <c r="N345">
        <v>1384840800</v>
      </c>
      <c r="O345" s="19">
        <f>(((P345/60)/60)/24)+DATE(1970,1,1)</f>
        <v>41650.25</v>
      </c>
      <c r="P345">
        <v>1389420000</v>
      </c>
      <c r="Q345" t="b">
        <v>0</v>
      </c>
      <c r="R345" t="b">
        <v>0</v>
      </c>
      <c r="S345" t="s">
        <v>33</v>
      </c>
      <c r="T345" t="str">
        <f>LEFT(S345,FIND("~",SUBSTITUTE(S345,"/","~",LEN(S345)-LEN(SUBSTITUTE(S345,"/",""))))-1)</f>
        <v>theater</v>
      </c>
      <c r="U345" t="str">
        <f>RIGHT(S345,LEN(S345)-FIND("/",S345))</f>
        <v>plays</v>
      </c>
    </row>
    <row r="346" spans="1:21" x14ac:dyDescent="0.35">
      <c r="A346">
        <v>344</v>
      </c>
      <c r="B346" s="4" t="s">
        <v>740</v>
      </c>
      <c r="C346" s="3" t="s">
        <v>741</v>
      </c>
      <c r="D346" s="11">
        <v>5700</v>
      </c>
      <c r="E346" s="11">
        <v>82959</v>
      </c>
      <c r="F346" s="9">
        <f>E346/D346*100</f>
        <v>1455.421052631579</v>
      </c>
      <c r="G346" s="6" t="s">
        <v>14</v>
      </c>
      <c r="H346">
        <v>830</v>
      </c>
      <c r="I346" s="11">
        <f>E346/H346</f>
        <v>99.950602409638549</v>
      </c>
      <c r="J346" t="s">
        <v>21</v>
      </c>
      <c r="K346" t="s">
        <v>22</v>
      </c>
      <c r="L346" s="19">
        <f>(((N346/60)/60)/24)+DATE(1970,1,1)</f>
        <v>43122.25</v>
      </c>
      <c r="M346" s="16">
        <f>(((N346/60)/60)/24)+DATE(1970,1,1)</f>
        <v>43122.25</v>
      </c>
      <c r="N346">
        <v>1516600800</v>
      </c>
      <c r="O346" s="19">
        <f>(((P346/60)/60)/24)+DATE(1970,1,1)</f>
        <v>43162.25</v>
      </c>
      <c r="P346">
        <v>1520056800</v>
      </c>
      <c r="Q346" t="b">
        <v>0</v>
      </c>
      <c r="R346" t="b">
        <v>0</v>
      </c>
      <c r="S346" t="s">
        <v>89</v>
      </c>
      <c r="T346" t="str">
        <f>LEFT(S346,FIND("~",SUBSTITUTE(S346,"/","~",LEN(S346)-LEN(SUBSTITUTE(S346,"/",""))))-1)</f>
        <v>games</v>
      </c>
      <c r="U346" t="str">
        <f>RIGHT(S346,LEN(S346)-FIND("/",S346))</f>
        <v>video games</v>
      </c>
    </row>
    <row r="347" spans="1:21" x14ac:dyDescent="0.35">
      <c r="A347">
        <v>345</v>
      </c>
      <c r="B347" s="4" t="s">
        <v>742</v>
      </c>
      <c r="C347" s="3" t="s">
        <v>743</v>
      </c>
      <c r="D347" s="11">
        <v>5700</v>
      </c>
      <c r="E347" s="11">
        <v>23159</v>
      </c>
      <c r="F347" s="9">
        <f>E347/D347*100</f>
        <v>406.29824561403512</v>
      </c>
      <c r="G347" s="6" t="s">
        <v>14</v>
      </c>
      <c r="H347">
        <v>331</v>
      </c>
      <c r="I347" s="11">
        <f>E347/H347</f>
        <v>69.966767371601208</v>
      </c>
      <c r="J347" t="s">
        <v>40</v>
      </c>
      <c r="K347" t="s">
        <v>41</v>
      </c>
      <c r="L347" s="19">
        <f>(((N347/60)/60)/24)+DATE(1970,1,1)</f>
        <v>42194.208333333328</v>
      </c>
      <c r="M347" s="16">
        <f>(((N347/60)/60)/24)+DATE(1970,1,1)</f>
        <v>42194.208333333328</v>
      </c>
      <c r="N347">
        <v>1436418000</v>
      </c>
      <c r="O347" s="19">
        <f>(((P347/60)/60)/24)+DATE(1970,1,1)</f>
        <v>42195.208333333328</v>
      </c>
      <c r="P347">
        <v>1436504400</v>
      </c>
      <c r="Q347" t="b">
        <v>0</v>
      </c>
      <c r="R347" t="b">
        <v>0</v>
      </c>
      <c r="S347" t="s">
        <v>53</v>
      </c>
      <c r="T347" t="str">
        <f>LEFT(S347,FIND("~",SUBSTITUTE(S347,"/","~",LEN(S347)-LEN(SUBSTITUTE(S347,"/",""))))-1)</f>
        <v>film &amp; video</v>
      </c>
      <c r="U347" t="str">
        <f>RIGHT(S347,LEN(S347)-FIND("/",S347))</f>
        <v>drama</v>
      </c>
    </row>
    <row r="348" spans="1:21" x14ac:dyDescent="0.35">
      <c r="A348">
        <v>346</v>
      </c>
      <c r="B348" s="4" t="s">
        <v>744</v>
      </c>
      <c r="C348" s="3" t="s">
        <v>745</v>
      </c>
      <c r="D348" s="11">
        <v>5700</v>
      </c>
      <c r="E348" s="11">
        <v>2758</v>
      </c>
      <c r="F348" s="9">
        <f>E348/D348*100</f>
        <v>48.385964912280706</v>
      </c>
      <c r="G348" s="6" t="s">
        <v>14</v>
      </c>
      <c r="H348">
        <v>25</v>
      </c>
      <c r="I348" s="11">
        <f>E348/H348</f>
        <v>110.32</v>
      </c>
      <c r="J348" t="s">
        <v>21</v>
      </c>
      <c r="K348" t="s">
        <v>22</v>
      </c>
      <c r="L348" s="19">
        <f>(((N348/60)/60)/24)+DATE(1970,1,1)</f>
        <v>42971.208333333328</v>
      </c>
      <c r="M348" s="16">
        <f>(((N348/60)/60)/24)+DATE(1970,1,1)</f>
        <v>42971.208333333328</v>
      </c>
      <c r="N348">
        <v>1503550800</v>
      </c>
      <c r="O348" s="19">
        <f>(((P348/60)/60)/24)+DATE(1970,1,1)</f>
        <v>43026.208333333328</v>
      </c>
      <c r="P348">
        <v>1508302800</v>
      </c>
      <c r="Q348" t="b">
        <v>0</v>
      </c>
      <c r="R348" t="b">
        <v>1</v>
      </c>
      <c r="S348" t="s">
        <v>60</v>
      </c>
      <c r="T348" t="str">
        <f>LEFT(S348,FIND("~",SUBSTITUTE(S348,"/","~",LEN(S348)-LEN(SUBSTITUTE(S348,"/",""))))-1)</f>
        <v>music</v>
      </c>
      <c r="U348" t="str">
        <f>RIGHT(S348,LEN(S348)-FIND("/",S348))</f>
        <v>indie rock</v>
      </c>
    </row>
    <row r="349" spans="1:21" x14ac:dyDescent="0.35">
      <c r="A349">
        <v>347</v>
      </c>
      <c r="B349" s="4" t="s">
        <v>746</v>
      </c>
      <c r="C349" s="3" t="s">
        <v>747</v>
      </c>
      <c r="D349" s="11">
        <v>5700</v>
      </c>
      <c r="E349" s="11">
        <v>12607</v>
      </c>
      <c r="F349" s="9">
        <f>E349/D349*100</f>
        <v>221.17543859649123</v>
      </c>
      <c r="G349" s="6" t="s">
        <v>14</v>
      </c>
      <c r="H349">
        <v>191</v>
      </c>
      <c r="I349" s="11">
        <f>E349/H349</f>
        <v>66.005235602094245</v>
      </c>
      <c r="J349" t="s">
        <v>21</v>
      </c>
      <c r="K349" t="s">
        <v>22</v>
      </c>
      <c r="L349" s="19">
        <f>(((N349/60)/60)/24)+DATE(1970,1,1)</f>
        <v>42046.25</v>
      </c>
      <c r="M349" s="16">
        <f>(((N349/60)/60)/24)+DATE(1970,1,1)</f>
        <v>42046.25</v>
      </c>
      <c r="N349">
        <v>1423634400</v>
      </c>
      <c r="O349" s="19">
        <f>(((P349/60)/60)/24)+DATE(1970,1,1)</f>
        <v>42070.25</v>
      </c>
      <c r="P349">
        <v>1425708000</v>
      </c>
      <c r="Q349" t="b">
        <v>0</v>
      </c>
      <c r="R349" t="b">
        <v>0</v>
      </c>
      <c r="S349" t="s">
        <v>28</v>
      </c>
      <c r="T349" t="str">
        <f>LEFT(S349,FIND("~",SUBSTITUTE(S349,"/","~",LEN(S349)-LEN(SUBSTITUTE(S349,"/",""))))-1)</f>
        <v>technology</v>
      </c>
      <c r="U349" t="str">
        <f>RIGHT(S349,LEN(S349)-FIND("/",S349))</f>
        <v>web</v>
      </c>
    </row>
    <row r="350" spans="1:21" x14ac:dyDescent="0.35">
      <c r="A350">
        <v>348</v>
      </c>
      <c r="B350" s="4" t="s">
        <v>748</v>
      </c>
      <c r="C350" s="3" t="s">
        <v>749</v>
      </c>
      <c r="D350" s="11">
        <v>5700</v>
      </c>
      <c r="E350" s="11">
        <v>142823</v>
      </c>
      <c r="F350" s="9">
        <f>E350/D350*100</f>
        <v>2505.666666666667</v>
      </c>
      <c r="G350" s="6" t="s">
        <v>14</v>
      </c>
      <c r="H350">
        <v>3483</v>
      </c>
      <c r="I350" s="11">
        <f>E350/H350</f>
        <v>41.005742176284812</v>
      </c>
      <c r="J350" t="s">
        <v>21</v>
      </c>
      <c r="K350" t="s">
        <v>22</v>
      </c>
      <c r="L350" s="19">
        <f>(((N350/60)/60)/24)+DATE(1970,1,1)</f>
        <v>42782.25</v>
      </c>
      <c r="M350" s="16">
        <f>(((N350/60)/60)/24)+DATE(1970,1,1)</f>
        <v>42782.25</v>
      </c>
      <c r="N350">
        <v>1487224800</v>
      </c>
      <c r="O350" s="19">
        <f>(((P350/60)/60)/24)+DATE(1970,1,1)</f>
        <v>42795.25</v>
      </c>
      <c r="P350">
        <v>1488348000</v>
      </c>
      <c r="Q350" t="b">
        <v>0</v>
      </c>
      <c r="R350" t="b">
        <v>0</v>
      </c>
      <c r="S350" t="s">
        <v>17</v>
      </c>
      <c r="T350" t="str">
        <f>LEFT(S350,FIND("~",SUBSTITUTE(S350,"/","~",LEN(S350)-LEN(SUBSTITUTE(S350,"/",""))))-1)</f>
        <v>food</v>
      </c>
      <c r="U350" t="str">
        <f>RIGHT(S350,LEN(S350)-FIND("/",S350))</f>
        <v>food trucks</v>
      </c>
    </row>
    <row r="351" spans="1:21" x14ac:dyDescent="0.35">
      <c r="A351">
        <v>349</v>
      </c>
      <c r="B351" s="4" t="s">
        <v>750</v>
      </c>
      <c r="C351" s="3" t="s">
        <v>751</v>
      </c>
      <c r="D351" s="11">
        <v>5800</v>
      </c>
      <c r="E351" s="11">
        <v>95958</v>
      </c>
      <c r="F351" s="9">
        <f>E351/D351*100</f>
        <v>1654.4482758620688</v>
      </c>
      <c r="G351" s="6" t="s">
        <v>14</v>
      </c>
      <c r="H351">
        <v>923</v>
      </c>
      <c r="I351" s="11">
        <f>E351/H351</f>
        <v>103.96316359696641</v>
      </c>
      <c r="J351" t="s">
        <v>21</v>
      </c>
      <c r="K351" t="s">
        <v>22</v>
      </c>
      <c r="L351" s="19">
        <f>(((N351/60)/60)/24)+DATE(1970,1,1)</f>
        <v>42930.208333333328</v>
      </c>
      <c r="M351" s="16">
        <f>(((N351/60)/60)/24)+DATE(1970,1,1)</f>
        <v>42930.208333333328</v>
      </c>
      <c r="N351">
        <v>1500008400</v>
      </c>
      <c r="O351" s="19">
        <f>(((P351/60)/60)/24)+DATE(1970,1,1)</f>
        <v>42960.208333333328</v>
      </c>
      <c r="P351">
        <v>1502600400</v>
      </c>
      <c r="Q351" t="b">
        <v>0</v>
      </c>
      <c r="R351" t="b">
        <v>0</v>
      </c>
      <c r="S351" t="s">
        <v>33</v>
      </c>
      <c r="T351" t="str">
        <f>LEFT(S351,FIND("~",SUBSTITUTE(S351,"/","~",LEN(S351)-LEN(SUBSTITUTE(S351,"/",""))))-1)</f>
        <v>theater</v>
      </c>
      <c r="U351" t="str">
        <f>RIGHT(S351,LEN(S351)-FIND("/",S351))</f>
        <v>plays</v>
      </c>
    </row>
    <row r="352" spans="1:21" x14ac:dyDescent="0.35">
      <c r="A352">
        <v>350</v>
      </c>
      <c r="B352" s="4" t="s">
        <v>752</v>
      </c>
      <c r="C352" s="3" t="s">
        <v>753</v>
      </c>
      <c r="D352" s="11">
        <v>5800</v>
      </c>
      <c r="E352" s="11">
        <v>5</v>
      </c>
      <c r="F352" s="9">
        <f>E352/D352*100</f>
        <v>8.6206896551724144E-2</v>
      </c>
      <c r="G352" s="6" t="s">
        <v>14</v>
      </c>
      <c r="H352">
        <v>1</v>
      </c>
      <c r="I352" s="11">
        <f>E352/H352</f>
        <v>5</v>
      </c>
      <c r="J352" t="s">
        <v>21</v>
      </c>
      <c r="K352" t="s">
        <v>22</v>
      </c>
      <c r="L352" s="19">
        <f>(((N352/60)/60)/24)+DATE(1970,1,1)</f>
        <v>42144.208333333328</v>
      </c>
      <c r="M352" s="16">
        <f>(((N352/60)/60)/24)+DATE(1970,1,1)</f>
        <v>42144.208333333328</v>
      </c>
      <c r="N352">
        <v>1432098000</v>
      </c>
      <c r="O352" s="19">
        <f>(((P352/60)/60)/24)+DATE(1970,1,1)</f>
        <v>42162.208333333328</v>
      </c>
      <c r="P352">
        <v>1433653200</v>
      </c>
      <c r="Q352" t="b">
        <v>0</v>
      </c>
      <c r="R352" t="b">
        <v>1</v>
      </c>
      <c r="S352" t="s">
        <v>159</v>
      </c>
      <c r="T352" t="str">
        <f>LEFT(S352,FIND("~",SUBSTITUTE(S352,"/","~",LEN(S352)-LEN(SUBSTITUTE(S352,"/",""))))-1)</f>
        <v>music</v>
      </c>
      <c r="U352" t="str">
        <f>RIGHT(S352,LEN(S352)-FIND("/",S352))</f>
        <v>jazz</v>
      </c>
    </row>
    <row r="353" spans="1:21" x14ac:dyDescent="0.35">
      <c r="A353">
        <v>351</v>
      </c>
      <c r="B353" s="4" t="s">
        <v>754</v>
      </c>
      <c r="C353" s="3" t="s">
        <v>755</v>
      </c>
      <c r="D353" s="11">
        <v>5800</v>
      </c>
      <c r="E353" s="11">
        <v>94631</v>
      </c>
      <c r="F353" s="9">
        <f>E353/D353*100</f>
        <v>1631.5689655172414</v>
      </c>
      <c r="G353" s="6" t="s">
        <v>14</v>
      </c>
      <c r="H353">
        <v>2013</v>
      </c>
      <c r="I353" s="11">
        <f>E353/H353</f>
        <v>47.009935419771487</v>
      </c>
      <c r="J353" t="s">
        <v>21</v>
      </c>
      <c r="K353" t="s">
        <v>22</v>
      </c>
      <c r="L353" s="19">
        <f>(((N353/60)/60)/24)+DATE(1970,1,1)</f>
        <v>42240.208333333328</v>
      </c>
      <c r="M353" s="16">
        <f>(((N353/60)/60)/24)+DATE(1970,1,1)</f>
        <v>42240.208333333328</v>
      </c>
      <c r="N353">
        <v>1440392400</v>
      </c>
      <c r="O353" s="19">
        <f>(((P353/60)/60)/24)+DATE(1970,1,1)</f>
        <v>42254.208333333328</v>
      </c>
      <c r="P353">
        <v>1441602000</v>
      </c>
      <c r="Q353" t="b">
        <v>0</v>
      </c>
      <c r="R353" t="b">
        <v>0</v>
      </c>
      <c r="S353" t="s">
        <v>23</v>
      </c>
      <c r="T353" t="str">
        <f>LEFT(S353,FIND("~",SUBSTITUTE(S353,"/","~",LEN(S353)-LEN(SUBSTITUTE(S353,"/",""))))-1)</f>
        <v>music</v>
      </c>
      <c r="U353" t="str">
        <f>RIGHT(S353,LEN(S353)-FIND("/",S353))</f>
        <v>rock</v>
      </c>
    </row>
    <row r="354" spans="1:21" x14ac:dyDescent="0.35">
      <c r="A354">
        <v>352</v>
      </c>
      <c r="B354" s="4" t="s">
        <v>756</v>
      </c>
      <c r="C354" s="3" t="s">
        <v>757</v>
      </c>
      <c r="D354" s="11">
        <v>5800</v>
      </c>
      <c r="E354" s="11">
        <v>977</v>
      </c>
      <c r="F354" s="9">
        <f>E354/D354*100</f>
        <v>16.844827586206897</v>
      </c>
      <c r="G354" s="6" t="s">
        <v>14</v>
      </c>
      <c r="H354">
        <v>33</v>
      </c>
      <c r="I354" s="11">
        <f>E354/H354</f>
        <v>29.606060606060606</v>
      </c>
      <c r="J354" t="s">
        <v>15</v>
      </c>
      <c r="K354" t="s">
        <v>16</v>
      </c>
      <c r="L354" s="19">
        <f>(((N354/60)/60)/24)+DATE(1970,1,1)</f>
        <v>42315.25</v>
      </c>
      <c r="M354" s="16">
        <f>(((N354/60)/60)/24)+DATE(1970,1,1)</f>
        <v>42315.25</v>
      </c>
      <c r="N354">
        <v>1446876000</v>
      </c>
      <c r="O354" s="19">
        <f>(((P354/60)/60)/24)+DATE(1970,1,1)</f>
        <v>42323.25</v>
      </c>
      <c r="P354">
        <v>1447567200</v>
      </c>
      <c r="Q354" t="b">
        <v>0</v>
      </c>
      <c r="R354" t="b">
        <v>0</v>
      </c>
      <c r="S354" t="s">
        <v>33</v>
      </c>
      <c r="T354" t="str">
        <f>LEFT(S354,FIND("~",SUBSTITUTE(S354,"/","~",LEN(S354)-LEN(SUBSTITUTE(S354,"/",""))))-1)</f>
        <v>theater</v>
      </c>
      <c r="U354" t="str">
        <f>RIGHT(S354,LEN(S354)-FIND("/",S354))</f>
        <v>plays</v>
      </c>
    </row>
    <row r="355" spans="1:21" x14ac:dyDescent="0.35">
      <c r="A355">
        <v>353</v>
      </c>
      <c r="B355" s="4" t="s">
        <v>758</v>
      </c>
      <c r="C355" s="3" t="s">
        <v>759</v>
      </c>
      <c r="D355" s="11">
        <v>5900</v>
      </c>
      <c r="E355" s="11">
        <v>137961</v>
      </c>
      <c r="F355" s="9">
        <f>E355/D355*100</f>
        <v>2338.3220338983051</v>
      </c>
      <c r="G355" s="6" t="s">
        <v>14</v>
      </c>
      <c r="H355">
        <v>1703</v>
      </c>
      <c r="I355" s="11">
        <f>E355/H355</f>
        <v>81.010569583088667</v>
      </c>
      <c r="J355" t="s">
        <v>21</v>
      </c>
      <c r="K355" t="s">
        <v>22</v>
      </c>
      <c r="L355" s="19">
        <f>(((N355/60)/60)/24)+DATE(1970,1,1)</f>
        <v>43651.208333333328</v>
      </c>
      <c r="M355" s="16">
        <f>(((N355/60)/60)/24)+DATE(1970,1,1)</f>
        <v>43651.208333333328</v>
      </c>
      <c r="N355">
        <v>1562302800</v>
      </c>
      <c r="O355" s="19">
        <f>(((P355/60)/60)/24)+DATE(1970,1,1)</f>
        <v>43652.208333333328</v>
      </c>
      <c r="P355">
        <v>1562389200</v>
      </c>
      <c r="Q355" t="b">
        <v>0</v>
      </c>
      <c r="R355" t="b">
        <v>0</v>
      </c>
      <c r="S355" t="s">
        <v>33</v>
      </c>
      <c r="T355" t="str">
        <f>LEFT(S355,FIND("~",SUBSTITUTE(S355,"/","~",LEN(S355)-LEN(SUBSTITUTE(S355,"/",""))))-1)</f>
        <v>theater</v>
      </c>
      <c r="U355" t="str">
        <f>RIGHT(S355,LEN(S355)-FIND("/",S355))</f>
        <v>plays</v>
      </c>
    </row>
    <row r="356" spans="1:21" x14ac:dyDescent="0.35">
      <c r="A356">
        <v>354</v>
      </c>
      <c r="B356" s="4" t="s">
        <v>760</v>
      </c>
      <c r="C356" s="3" t="s">
        <v>761</v>
      </c>
      <c r="D356" s="11">
        <v>5900</v>
      </c>
      <c r="E356" s="11">
        <v>7548</v>
      </c>
      <c r="F356" s="9">
        <f>E356/D356*100</f>
        <v>127.93220338983051</v>
      </c>
      <c r="G356" s="6" t="s">
        <v>14</v>
      </c>
      <c r="H356">
        <v>80</v>
      </c>
      <c r="I356" s="11">
        <f>E356/H356</f>
        <v>94.35</v>
      </c>
      <c r="J356" t="s">
        <v>36</v>
      </c>
      <c r="K356" t="s">
        <v>37</v>
      </c>
      <c r="L356" s="19">
        <f>(((N356/60)/60)/24)+DATE(1970,1,1)</f>
        <v>41520.208333333336</v>
      </c>
      <c r="M356" s="16">
        <f>(((N356/60)/60)/24)+DATE(1970,1,1)</f>
        <v>41520.208333333336</v>
      </c>
      <c r="N356">
        <v>1378184400</v>
      </c>
      <c r="O356" s="19">
        <f>(((P356/60)/60)/24)+DATE(1970,1,1)</f>
        <v>41527.208333333336</v>
      </c>
      <c r="P356">
        <v>1378789200</v>
      </c>
      <c r="Q356" t="b">
        <v>0</v>
      </c>
      <c r="R356" t="b">
        <v>0</v>
      </c>
      <c r="S356" t="s">
        <v>42</v>
      </c>
      <c r="T356" t="str">
        <f>LEFT(S356,FIND("~",SUBSTITUTE(S356,"/","~",LEN(S356)-LEN(SUBSTITUTE(S356,"/",""))))-1)</f>
        <v>film &amp; video</v>
      </c>
      <c r="U356" t="str">
        <f>RIGHT(S356,LEN(S356)-FIND("/",S356))</f>
        <v>documentary</v>
      </c>
    </row>
    <row r="357" spans="1:21" x14ac:dyDescent="0.35">
      <c r="A357">
        <v>355</v>
      </c>
      <c r="B357" s="4" t="s">
        <v>762</v>
      </c>
      <c r="C357" s="3" t="s">
        <v>763</v>
      </c>
      <c r="D357" s="11">
        <v>5900</v>
      </c>
      <c r="E357" s="11">
        <v>2241</v>
      </c>
      <c r="F357" s="9">
        <f>E357/D357*100</f>
        <v>37.983050847457626</v>
      </c>
      <c r="G357" s="6" t="s">
        <v>14</v>
      </c>
      <c r="H357">
        <v>86</v>
      </c>
      <c r="I357" s="11">
        <f>E357/H357</f>
        <v>26.058139534883722</v>
      </c>
      <c r="J357" t="s">
        <v>21</v>
      </c>
      <c r="K357" t="s">
        <v>22</v>
      </c>
      <c r="L357" s="19">
        <f>(((N357/60)/60)/24)+DATE(1970,1,1)</f>
        <v>42757.25</v>
      </c>
      <c r="M357" s="16">
        <f>(((N357/60)/60)/24)+DATE(1970,1,1)</f>
        <v>42757.25</v>
      </c>
      <c r="N357">
        <v>1485064800</v>
      </c>
      <c r="O357" s="19">
        <f>(((P357/60)/60)/24)+DATE(1970,1,1)</f>
        <v>42797.25</v>
      </c>
      <c r="P357">
        <v>1488520800</v>
      </c>
      <c r="Q357" t="b">
        <v>0</v>
      </c>
      <c r="R357" t="b">
        <v>0</v>
      </c>
      <c r="S357" t="s">
        <v>65</v>
      </c>
      <c r="T357" t="str">
        <f>LEFT(S357,FIND("~",SUBSTITUTE(S357,"/","~",LEN(S357)-LEN(SUBSTITUTE(S357,"/",""))))-1)</f>
        <v>technology</v>
      </c>
      <c r="U357" t="str">
        <f>RIGHT(S357,LEN(S357)-FIND("/",S357))</f>
        <v>wearables</v>
      </c>
    </row>
    <row r="358" spans="1:21" x14ac:dyDescent="0.35">
      <c r="A358">
        <v>356</v>
      </c>
      <c r="B358" s="4" t="s">
        <v>764</v>
      </c>
      <c r="C358" s="3" t="s">
        <v>765</v>
      </c>
      <c r="D358" s="11">
        <v>6000</v>
      </c>
      <c r="E358" s="11">
        <v>3431</v>
      </c>
      <c r="F358" s="9">
        <f>E358/D358*100</f>
        <v>57.18333333333333</v>
      </c>
      <c r="G358" s="6" t="s">
        <v>14</v>
      </c>
      <c r="H358">
        <v>40</v>
      </c>
      <c r="I358" s="11">
        <f>E358/H358</f>
        <v>85.775000000000006</v>
      </c>
      <c r="J358" t="s">
        <v>107</v>
      </c>
      <c r="K358" t="s">
        <v>108</v>
      </c>
      <c r="L358" s="19">
        <f>(((N358/60)/60)/24)+DATE(1970,1,1)</f>
        <v>40922.25</v>
      </c>
      <c r="M358" s="16">
        <f>(((N358/60)/60)/24)+DATE(1970,1,1)</f>
        <v>40922.25</v>
      </c>
      <c r="N358">
        <v>1326520800</v>
      </c>
      <c r="O358" s="19">
        <f>(((P358/60)/60)/24)+DATE(1970,1,1)</f>
        <v>40931.25</v>
      </c>
      <c r="P358">
        <v>1327298400</v>
      </c>
      <c r="Q358" t="b">
        <v>0</v>
      </c>
      <c r="R358" t="b">
        <v>0</v>
      </c>
      <c r="S358" t="s">
        <v>33</v>
      </c>
      <c r="T358" t="str">
        <f>LEFT(S358,FIND("~",SUBSTITUTE(S358,"/","~",LEN(S358)-LEN(SUBSTITUTE(S358,"/",""))))-1)</f>
        <v>theater</v>
      </c>
      <c r="U358" t="str">
        <f>RIGHT(S358,LEN(S358)-FIND("/",S358))</f>
        <v>plays</v>
      </c>
    </row>
    <row r="359" spans="1:21" x14ac:dyDescent="0.35">
      <c r="A359">
        <v>357</v>
      </c>
      <c r="B359" s="4" t="s">
        <v>766</v>
      </c>
      <c r="C359" s="3" t="s">
        <v>767</v>
      </c>
      <c r="D359" s="11">
        <v>6000</v>
      </c>
      <c r="E359" s="11">
        <v>4253</v>
      </c>
      <c r="F359" s="9">
        <f>E359/D359*100</f>
        <v>70.883333333333326</v>
      </c>
      <c r="G359" s="6" t="s">
        <v>14</v>
      </c>
      <c r="H359">
        <v>41</v>
      </c>
      <c r="I359" s="11">
        <f>E359/H359</f>
        <v>103.73170731707317</v>
      </c>
      <c r="J359" t="s">
        <v>21</v>
      </c>
      <c r="K359" t="s">
        <v>22</v>
      </c>
      <c r="L359" s="19">
        <f>(((N359/60)/60)/24)+DATE(1970,1,1)</f>
        <v>42250.208333333328</v>
      </c>
      <c r="M359" s="16">
        <f>(((N359/60)/60)/24)+DATE(1970,1,1)</f>
        <v>42250.208333333328</v>
      </c>
      <c r="N359">
        <v>1441256400</v>
      </c>
      <c r="O359" s="19">
        <f>(((P359/60)/60)/24)+DATE(1970,1,1)</f>
        <v>42275.208333333328</v>
      </c>
      <c r="P359">
        <v>1443416400</v>
      </c>
      <c r="Q359" t="b">
        <v>0</v>
      </c>
      <c r="R359" t="b">
        <v>0</v>
      </c>
      <c r="S359" t="s">
        <v>89</v>
      </c>
      <c r="T359" t="str">
        <f>LEFT(S359,FIND("~",SUBSTITUTE(S359,"/","~",LEN(S359)-LEN(SUBSTITUTE(S359,"/",""))))-1)</f>
        <v>games</v>
      </c>
      <c r="U359" t="str">
        <f>RIGHT(S359,LEN(S359)-FIND("/",S359))</f>
        <v>video games</v>
      </c>
    </row>
    <row r="360" spans="1:21" x14ac:dyDescent="0.35">
      <c r="A360">
        <v>358</v>
      </c>
      <c r="B360" s="4" t="s">
        <v>768</v>
      </c>
      <c r="C360" s="3" t="s">
        <v>769</v>
      </c>
      <c r="D360" s="11">
        <v>6000</v>
      </c>
      <c r="E360" s="11">
        <v>1146</v>
      </c>
      <c r="F360" s="9">
        <f>E360/D360*100</f>
        <v>19.100000000000001</v>
      </c>
      <c r="G360" s="6" t="s">
        <v>14</v>
      </c>
      <c r="H360">
        <v>23</v>
      </c>
      <c r="I360" s="11">
        <f>E360/H360</f>
        <v>49.826086956521742</v>
      </c>
      <c r="J360" t="s">
        <v>15</v>
      </c>
      <c r="K360" t="s">
        <v>16</v>
      </c>
      <c r="L360" s="19">
        <f>(((N360/60)/60)/24)+DATE(1970,1,1)</f>
        <v>43322.208333333328</v>
      </c>
      <c r="M360" s="16">
        <f>(((N360/60)/60)/24)+DATE(1970,1,1)</f>
        <v>43322.208333333328</v>
      </c>
      <c r="N360">
        <v>1533877200</v>
      </c>
      <c r="O360" s="19">
        <f>(((P360/60)/60)/24)+DATE(1970,1,1)</f>
        <v>43325.208333333328</v>
      </c>
      <c r="P360">
        <v>1534136400</v>
      </c>
      <c r="Q360" t="b">
        <v>1</v>
      </c>
      <c r="R360" t="b">
        <v>0</v>
      </c>
      <c r="S360" t="s">
        <v>122</v>
      </c>
      <c r="T360" t="str">
        <f>LEFT(S360,FIND("~",SUBSTITUTE(S360,"/","~",LEN(S360)-LEN(SUBSTITUTE(S360,"/",""))))-1)</f>
        <v>photography</v>
      </c>
      <c r="U360" t="str">
        <f>RIGHT(S360,LEN(S360)-FIND("/",S360))</f>
        <v>photography books</v>
      </c>
    </row>
    <row r="361" spans="1:21" x14ac:dyDescent="0.35">
      <c r="A361">
        <v>359</v>
      </c>
      <c r="B361" s="4" t="s">
        <v>770</v>
      </c>
      <c r="C361" s="3" t="s">
        <v>771</v>
      </c>
      <c r="D361" s="11">
        <v>6000</v>
      </c>
      <c r="E361" s="11">
        <v>11948</v>
      </c>
      <c r="F361" s="9">
        <f>E361/D361*100</f>
        <v>199.13333333333333</v>
      </c>
      <c r="G361" s="6" t="s">
        <v>14</v>
      </c>
      <c r="H361">
        <v>187</v>
      </c>
      <c r="I361" s="11">
        <f>E361/H361</f>
        <v>63.893048128342244</v>
      </c>
      <c r="J361" t="s">
        <v>21</v>
      </c>
      <c r="K361" t="s">
        <v>22</v>
      </c>
      <c r="L361" s="19">
        <f>(((N361/60)/60)/24)+DATE(1970,1,1)</f>
        <v>40782.208333333336</v>
      </c>
      <c r="M361" s="16">
        <f>(((N361/60)/60)/24)+DATE(1970,1,1)</f>
        <v>40782.208333333336</v>
      </c>
      <c r="N361">
        <v>1314421200</v>
      </c>
      <c r="O361" s="19">
        <f>(((P361/60)/60)/24)+DATE(1970,1,1)</f>
        <v>40789.208333333336</v>
      </c>
      <c r="P361">
        <v>1315026000</v>
      </c>
      <c r="Q361" t="b">
        <v>0</v>
      </c>
      <c r="R361" t="b">
        <v>0</v>
      </c>
      <c r="S361" t="s">
        <v>71</v>
      </c>
      <c r="T361" t="str">
        <f>LEFT(S361,FIND("~",SUBSTITUTE(S361,"/","~",LEN(S361)-LEN(SUBSTITUTE(S361,"/",""))))-1)</f>
        <v>film &amp; video</v>
      </c>
      <c r="U361" t="str">
        <f>RIGHT(S361,LEN(S361)-FIND("/",S361))</f>
        <v>animation</v>
      </c>
    </row>
    <row r="362" spans="1:21" x14ac:dyDescent="0.35">
      <c r="A362">
        <v>360</v>
      </c>
      <c r="B362" s="4" t="s">
        <v>772</v>
      </c>
      <c r="C362" s="3" t="s">
        <v>773</v>
      </c>
      <c r="D362" s="11">
        <v>6000</v>
      </c>
      <c r="E362" s="11">
        <v>135132</v>
      </c>
      <c r="F362" s="9">
        <f>E362/D362*100</f>
        <v>2252.1999999999998</v>
      </c>
      <c r="G362" s="6" t="s">
        <v>14</v>
      </c>
      <c r="H362">
        <v>2875</v>
      </c>
      <c r="I362" s="11">
        <f>E362/H362</f>
        <v>47.002434782608695</v>
      </c>
      <c r="J362" t="s">
        <v>40</v>
      </c>
      <c r="K362" t="s">
        <v>41</v>
      </c>
      <c r="L362" s="19">
        <f>(((N362/60)/60)/24)+DATE(1970,1,1)</f>
        <v>40544.25</v>
      </c>
      <c r="M362" s="16">
        <f>(((N362/60)/60)/24)+DATE(1970,1,1)</f>
        <v>40544.25</v>
      </c>
      <c r="N362">
        <v>1293861600</v>
      </c>
      <c r="O362" s="19">
        <f>(((P362/60)/60)/24)+DATE(1970,1,1)</f>
        <v>40558.25</v>
      </c>
      <c r="P362">
        <v>1295071200</v>
      </c>
      <c r="Q362" t="b">
        <v>0</v>
      </c>
      <c r="R362" t="b">
        <v>1</v>
      </c>
      <c r="S362" t="s">
        <v>33</v>
      </c>
      <c r="T362" t="str">
        <f>LEFT(S362,FIND("~",SUBSTITUTE(S362,"/","~",LEN(S362)-LEN(SUBSTITUTE(S362,"/",""))))-1)</f>
        <v>theater</v>
      </c>
      <c r="U362" t="str">
        <f>RIGHT(S362,LEN(S362)-FIND("/",S362))</f>
        <v>plays</v>
      </c>
    </row>
    <row r="363" spans="1:21" x14ac:dyDescent="0.35">
      <c r="A363">
        <v>361</v>
      </c>
      <c r="B363" s="4" t="s">
        <v>774</v>
      </c>
      <c r="C363" s="3" t="s">
        <v>775</v>
      </c>
      <c r="D363" s="11">
        <v>6000</v>
      </c>
      <c r="E363" s="11">
        <v>9546</v>
      </c>
      <c r="F363" s="9">
        <f>E363/D363*100</f>
        <v>159.1</v>
      </c>
      <c r="G363" s="6" t="s">
        <v>14</v>
      </c>
      <c r="H363">
        <v>88</v>
      </c>
      <c r="I363" s="11">
        <f>E363/H363</f>
        <v>108.47727272727273</v>
      </c>
      <c r="J363" t="s">
        <v>21</v>
      </c>
      <c r="K363" t="s">
        <v>22</v>
      </c>
      <c r="L363" s="19">
        <f>(((N363/60)/60)/24)+DATE(1970,1,1)</f>
        <v>43015.208333333328</v>
      </c>
      <c r="M363" s="16">
        <f>(((N363/60)/60)/24)+DATE(1970,1,1)</f>
        <v>43015.208333333328</v>
      </c>
      <c r="N363">
        <v>1507352400</v>
      </c>
      <c r="O363" s="19">
        <f>(((P363/60)/60)/24)+DATE(1970,1,1)</f>
        <v>43039.208333333328</v>
      </c>
      <c r="P363">
        <v>1509426000</v>
      </c>
      <c r="Q363" t="b">
        <v>0</v>
      </c>
      <c r="R363" t="b">
        <v>0</v>
      </c>
      <c r="S363" t="s">
        <v>33</v>
      </c>
      <c r="T363" t="str">
        <f>LEFT(S363,FIND("~",SUBSTITUTE(S363,"/","~",LEN(S363)-LEN(SUBSTITUTE(S363,"/",""))))-1)</f>
        <v>theater</v>
      </c>
      <c r="U363" t="str">
        <f>RIGHT(S363,LEN(S363)-FIND("/",S363))</f>
        <v>plays</v>
      </c>
    </row>
    <row r="364" spans="1:21" x14ac:dyDescent="0.35">
      <c r="A364">
        <v>362</v>
      </c>
      <c r="B364" s="4" t="s">
        <v>776</v>
      </c>
      <c r="C364" s="3" t="s">
        <v>777</v>
      </c>
      <c r="D364" s="11">
        <v>6000</v>
      </c>
      <c r="E364" s="11">
        <v>13755</v>
      </c>
      <c r="F364" s="9">
        <f>E364/D364*100</f>
        <v>229.25</v>
      </c>
      <c r="G364" s="6" t="s">
        <v>14</v>
      </c>
      <c r="H364">
        <v>191</v>
      </c>
      <c r="I364" s="11">
        <f>E364/H364</f>
        <v>72.015706806282722</v>
      </c>
      <c r="J364" t="s">
        <v>21</v>
      </c>
      <c r="K364" t="s">
        <v>22</v>
      </c>
      <c r="L364" s="19">
        <f>(((N364/60)/60)/24)+DATE(1970,1,1)</f>
        <v>40570.25</v>
      </c>
      <c r="M364" s="16">
        <f>(((N364/60)/60)/24)+DATE(1970,1,1)</f>
        <v>40570.25</v>
      </c>
      <c r="N364">
        <v>1296108000</v>
      </c>
      <c r="O364" s="19">
        <f>(((P364/60)/60)/24)+DATE(1970,1,1)</f>
        <v>40608.25</v>
      </c>
      <c r="P364">
        <v>1299391200</v>
      </c>
      <c r="Q364" t="b">
        <v>0</v>
      </c>
      <c r="R364" t="b">
        <v>0</v>
      </c>
      <c r="S364" t="s">
        <v>23</v>
      </c>
      <c r="T364" t="str">
        <f>LEFT(S364,FIND("~",SUBSTITUTE(S364,"/","~",LEN(S364)-LEN(SUBSTITUTE(S364,"/",""))))-1)</f>
        <v>music</v>
      </c>
      <c r="U364" t="str">
        <f>RIGHT(S364,LEN(S364)-FIND("/",S364))</f>
        <v>rock</v>
      </c>
    </row>
    <row r="365" spans="1:21" x14ac:dyDescent="0.35">
      <c r="A365">
        <v>363</v>
      </c>
      <c r="B365" s="4" t="s">
        <v>778</v>
      </c>
      <c r="C365" s="3" t="s">
        <v>779</v>
      </c>
      <c r="D365" s="11">
        <v>6100</v>
      </c>
      <c r="E365" s="11">
        <v>8330</v>
      </c>
      <c r="F365" s="9">
        <f>E365/D365*100</f>
        <v>136.55737704918033</v>
      </c>
      <c r="G365" s="6" t="s">
        <v>14</v>
      </c>
      <c r="H365">
        <v>139</v>
      </c>
      <c r="I365" s="11">
        <f>E365/H365</f>
        <v>59.928057553956833</v>
      </c>
      <c r="J365" t="s">
        <v>21</v>
      </c>
      <c r="K365" t="s">
        <v>22</v>
      </c>
      <c r="L365" s="19">
        <f>(((N365/60)/60)/24)+DATE(1970,1,1)</f>
        <v>40904.25</v>
      </c>
      <c r="M365" s="16">
        <f>(((N365/60)/60)/24)+DATE(1970,1,1)</f>
        <v>40904.25</v>
      </c>
      <c r="N365">
        <v>1324965600</v>
      </c>
      <c r="O365" s="19">
        <f>(((P365/60)/60)/24)+DATE(1970,1,1)</f>
        <v>40905.25</v>
      </c>
      <c r="P365">
        <v>1325052000</v>
      </c>
      <c r="Q365" t="b">
        <v>0</v>
      </c>
      <c r="R365" t="b">
        <v>0</v>
      </c>
      <c r="S365" t="s">
        <v>23</v>
      </c>
      <c r="T365" t="str">
        <f>LEFT(S365,FIND("~",SUBSTITUTE(S365,"/","~",LEN(S365)-LEN(SUBSTITUTE(S365,"/",""))))-1)</f>
        <v>music</v>
      </c>
      <c r="U365" t="str">
        <f>RIGHT(S365,LEN(S365)-FIND("/",S365))</f>
        <v>rock</v>
      </c>
    </row>
    <row r="366" spans="1:21" x14ac:dyDescent="0.35">
      <c r="A366">
        <v>364</v>
      </c>
      <c r="B366" s="4" t="s">
        <v>780</v>
      </c>
      <c r="C366" s="3" t="s">
        <v>781</v>
      </c>
      <c r="D366" s="11">
        <v>6100</v>
      </c>
      <c r="E366" s="11">
        <v>14547</v>
      </c>
      <c r="F366" s="9">
        <f>E366/D366*100</f>
        <v>238.47540983606558</v>
      </c>
      <c r="G366" s="6" t="s">
        <v>14</v>
      </c>
      <c r="H366">
        <v>186</v>
      </c>
      <c r="I366" s="11">
        <f>E366/H366</f>
        <v>78.209677419354833</v>
      </c>
      <c r="J366" t="s">
        <v>21</v>
      </c>
      <c r="K366" t="s">
        <v>22</v>
      </c>
      <c r="L366" s="19">
        <f>(((N366/60)/60)/24)+DATE(1970,1,1)</f>
        <v>43164.25</v>
      </c>
      <c r="M366" s="16">
        <f>(((N366/60)/60)/24)+DATE(1970,1,1)</f>
        <v>43164.25</v>
      </c>
      <c r="N366">
        <v>1520229600</v>
      </c>
      <c r="O366" s="19">
        <f>(((P366/60)/60)/24)+DATE(1970,1,1)</f>
        <v>43194.208333333328</v>
      </c>
      <c r="P366">
        <v>1522818000</v>
      </c>
      <c r="Q366" t="b">
        <v>0</v>
      </c>
      <c r="R366" t="b">
        <v>0</v>
      </c>
      <c r="S366" t="s">
        <v>60</v>
      </c>
      <c r="T366" t="str">
        <f>LEFT(S366,FIND("~",SUBSTITUTE(S366,"/","~",LEN(S366)-LEN(SUBSTITUTE(S366,"/",""))))-1)</f>
        <v>music</v>
      </c>
      <c r="U366" t="str">
        <f>RIGHT(S366,LEN(S366)-FIND("/",S366))</f>
        <v>indie rock</v>
      </c>
    </row>
    <row r="367" spans="1:21" x14ac:dyDescent="0.35">
      <c r="A367">
        <v>365</v>
      </c>
      <c r="B367" s="4" t="s">
        <v>782</v>
      </c>
      <c r="C367" s="3" t="s">
        <v>783</v>
      </c>
      <c r="D367" s="11">
        <v>6100</v>
      </c>
      <c r="E367" s="11">
        <v>11735</v>
      </c>
      <c r="F367" s="9">
        <f>E367/D367*100</f>
        <v>192.37704918032787</v>
      </c>
      <c r="G367" s="6" t="s">
        <v>14</v>
      </c>
      <c r="H367">
        <v>112</v>
      </c>
      <c r="I367" s="11">
        <f>E367/H367</f>
        <v>104.77678571428571</v>
      </c>
      <c r="J367" t="s">
        <v>26</v>
      </c>
      <c r="K367" t="s">
        <v>27</v>
      </c>
      <c r="L367" s="19">
        <f>(((N367/60)/60)/24)+DATE(1970,1,1)</f>
        <v>42733.25</v>
      </c>
      <c r="M367" s="16">
        <f>(((N367/60)/60)/24)+DATE(1970,1,1)</f>
        <v>42733.25</v>
      </c>
      <c r="N367">
        <v>1482991200</v>
      </c>
      <c r="O367" s="19">
        <f>(((P367/60)/60)/24)+DATE(1970,1,1)</f>
        <v>42760.25</v>
      </c>
      <c r="P367">
        <v>1485324000</v>
      </c>
      <c r="Q367" t="b">
        <v>0</v>
      </c>
      <c r="R367" t="b">
        <v>0</v>
      </c>
      <c r="S367" t="s">
        <v>33</v>
      </c>
      <c r="T367" t="str">
        <f>LEFT(S367,FIND("~",SUBSTITUTE(S367,"/","~",LEN(S367)-LEN(SUBSTITUTE(S367,"/",""))))-1)</f>
        <v>theater</v>
      </c>
      <c r="U367" t="str">
        <f>RIGHT(S367,LEN(S367)-FIND("/",S367))</f>
        <v>plays</v>
      </c>
    </row>
    <row r="368" spans="1:21" x14ac:dyDescent="0.35">
      <c r="A368">
        <v>366</v>
      </c>
      <c r="B368" s="4" t="s">
        <v>784</v>
      </c>
      <c r="C368" s="3" t="s">
        <v>785</v>
      </c>
      <c r="D368" s="11">
        <v>6100</v>
      </c>
      <c r="E368" s="11">
        <v>10658</v>
      </c>
      <c r="F368" s="9">
        <f>E368/D368*100</f>
        <v>174.72131147540983</v>
      </c>
      <c r="G368" s="6" t="s">
        <v>14</v>
      </c>
      <c r="H368">
        <v>101</v>
      </c>
      <c r="I368" s="11">
        <f>E368/H368</f>
        <v>105.52475247524752</v>
      </c>
      <c r="J368" t="s">
        <v>21</v>
      </c>
      <c r="K368" t="s">
        <v>22</v>
      </c>
      <c r="L368" s="19">
        <f>(((N368/60)/60)/24)+DATE(1970,1,1)</f>
        <v>40546.25</v>
      </c>
      <c r="M368" s="16">
        <f>(((N368/60)/60)/24)+DATE(1970,1,1)</f>
        <v>40546.25</v>
      </c>
      <c r="N368">
        <v>1294034400</v>
      </c>
      <c r="O368" s="19">
        <f>(((P368/60)/60)/24)+DATE(1970,1,1)</f>
        <v>40547.25</v>
      </c>
      <c r="P368">
        <v>1294120800</v>
      </c>
      <c r="Q368" t="b">
        <v>0</v>
      </c>
      <c r="R368" t="b">
        <v>1</v>
      </c>
      <c r="S368" t="s">
        <v>33</v>
      </c>
      <c r="T368" t="str">
        <f>LEFT(S368,FIND("~",SUBSTITUTE(S368,"/","~",LEN(S368)-LEN(SUBSTITUTE(S368,"/",""))))-1)</f>
        <v>theater</v>
      </c>
      <c r="U368" t="str">
        <f>RIGHT(S368,LEN(S368)-FIND("/",S368))</f>
        <v>plays</v>
      </c>
    </row>
    <row r="369" spans="1:21" x14ac:dyDescent="0.35">
      <c r="A369">
        <v>367</v>
      </c>
      <c r="B369" s="4" t="s">
        <v>786</v>
      </c>
      <c r="C369" s="3" t="s">
        <v>787</v>
      </c>
      <c r="D369" s="11">
        <v>6100</v>
      </c>
      <c r="E369" s="11">
        <v>1870</v>
      </c>
      <c r="F369" s="9">
        <f>E369/D369*100</f>
        <v>30.655737704918035</v>
      </c>
      <c r="G369" s="6" t="s">
        <v>14</v>
      </c>
      <c r="H369">
        <v>75</v>
      </c>
      <c r="I369" s="11">
        <f>E369/H369</f>
        <v>24.933333333333334</v>
      </c>
      <c r="J369" t="s">
        <v>21</v>
      </c>
      <c r="K369" t="s">
        <v>22</v>
      </c>
      <c r="L369" s="19">
        <f>(((N369/60)/60)/24)+DATE(1970,1,1)</f>
        <v>41930.208333333336</v>
      </c>
      <c r="M369" s="16">
        <f>(((N369/60)/60)/24)+DATE(1970,1,1)</f>
        <v>41930.208333333336</v>
      </c>
      <c r="N369">
        <v>1413608400</v>
      </c>
      <c r="O369" s="19">
        <f>(((P369/60)/60)/24)+DATE(1970,1,1)</f>
        <v>41954.25</v>
      </c>
      <c r="P369">
        <v>1415685600</v>
      </c>
      <c r="Q369" t="b">
        <v>0</v>
      </c>
      <c r="R369" t="b">
        <v>1</v>
      </c>
      <c r="S369" t="s">
        <v>33</v>
      </c>
      <c r="T369" t="str">
        <f>LEFT(S369,FIND("~",SUBSTITUTE(S369,"/","~",LEN(S369)-LEN(SUBSTITUTE(S369,"/",""))))-1)</f>
        <v>theater</v>
      </c>
      <c r="U369" t="str">
        <f>RIGHT(S369,LEN(S369)-FIND("/",S369))</f>
        <v>plays</v>
      </c>
    </row>
    <row r="370" spans="1:21" x14ac:dyDescent="0.35">
      <c r="A370">
        <v>368</v>
      </c>
      <c r="B370" s="4" t="s">
        <v>788</v>
      </c>
      <c r="C370" s="3" t="s">
        <v>789</v>
      </c>
      <c r="D370" s="11">
        <v>6100</v>
      </c>
      <c r="E370" s="11">
        <v>14394</v>
      </c>
      <c r="F370" s="9">
        <f>E370/D370*100</f>
        <v>235.96721311475412</v>
      </c>
      <c r="G370" s="6" t="s">
        <v>14</v>
      </c>
      <c r="H370">
        <v>206</v>
      </c>
      <c r="I370" s="11">
        <f>E370/H370</f>
        <v>69.873786407766985</v>
      </c>
      <c r="J370" t="s">
        <v>40</v>
      </c>
      <c r="K370" t="s">
        <v>41</v>
      </c>
      <c r="L370" s="19">
        <f>(((N370/60)/60)/24)+DATE(1970,1,1)</f>
        <v>40464.208333333336</v>
      </c>
      <c r="M370" s="16">
        <f>(((N370/60)/60)/24)+DATE(1970,1,1)</f>
        <v>40464.208333333336</v>
      </c>
      <c r="N370">
        <v>1286946000</v>
      </c>
      <c r="O370" s="19">
        <f>(((P370/60)/60)/24)+DATE(1970,1,1)</f>
        <v>40487.208333333336</v>
      </c>
      <c r="P370">
        <v>1288933200</v>
      </c>
      <c r="Q370" t="b">
        <v>0</v>
      </c>
      <c r="R370" t="b">
        <v>1</v>
      </c>
      <c r="S370" t="s">
        <v>42</v>
      </c>
      <c r="T370" t="str">
        <f>LEFT(S370,FIND("~",SUBSTITUTE(S370,"/","~",LEN(S370)-LEN(SUBSTITUTE(S370,"/",""))))-1)</f>
        <v>film &amp; video</v>
      </c>
      <c r="U370" t="str">
        <f>RIGHT(S370,LEN(S370)-FIND("/",S370))</f>
        <v>documentary</v>
      </c>
    </row>
    <row r="371" spans="1:21" x14ac:dyDescent="0.35">
      <c r="A371">
        <v>369</v>
      </c>
      <c r="B371" s="4" t="s">
        <v>790</v>
      </c>
      <c r="C371" s="3" t="s">
        <v>791</v>
      </c>
      <c r="D371" s="11">
        <v>6200</v>
      </c>
      <c r="E371" s="11">
        <v>14743</v>
      </c>
      <c r="F371" s="9">
        <f>E371/D371*100</f>
        <v>237.79032258064515</v>
      </c>
      <c r="G371" s="6" t="s">
        <v>14</v>
      </c>
      <c r="H371">
        <v>154</v>
      </c>
      <c r="I371" s="11">
        <f>E371/H371</f>
        <v>95.733766233766232</v>
      </c>
      <c r="J371" t="s">
        <v>21</v>
      </c>
      <c r="K371" t="s">
        <v>22</v>
      </c>
      <c r="L371" s="19">
        <f>(((N371/60)/60)/24)+DATE(1970,1,1)</f>
        <v>41308.25</v>
      </c>
      <c r="M371" s="16">
        <f>(((N371/60)/60)/24)+DATE(1970,1,1)</f>
        <v>41308.25</v>
      </c>
      <c r="N371">
        <v>1359871200</v>
      </c>
      <c r="O371" s="19">
        <f>(((P371/60)/60)/24)+DATE(1970,1,1)</f>
        <v>41347.208333333336</v>
      </c>
      <c r="P371">
        <v>1363237200</v>
      </c>
      <c r="Q371" t="b">
        <v>0</v>
      </c>
      <c r="R371" t="b">
        <v>1</v>
      </c>
      <c r="S371" t="s">
        <v>269</v>
      </c>
      <c r="T371" t="str">
        <f>LEFT(S371,FIND("~",SUBSTITUTE(S371,"/","~",LEN(S371)-LEN(SUBSTITUTE(S371,"/",""))))-1)</f>
        <v>film &amp; video</v>
      </c>
      <c r="U371" t="str">
        <f>RIGHT(S371,LEN(S371)-FIND("/",S371))</f>
        <v>television</v>
      </c>
    </row>
    <row r="372" spans="1:21" x14ac:dyDescent="0.35">
      <c r="A372">
        <v>370</v>
      </c>
      <c r="B372" s="4" t="s">
        <v>792</v>
      </c>
      <c r="C372" s="3" t="s">
        <v>793</v>
      </c>
      <c r="D372" s="11">
        <v>6200</v>
      </c>
      <c r="E372" s="11">
        <v>178965</v>
      </c>
      <c r="F372" s="9">
        <f>E372/D372*100</f>
        <v>2886.5322580645161</v>
      </c>
      <c r="G372" s="6" t="s">
        <v>14</v>
      </c>
      <c r="H372">
        <v>5966</v>
      </c>
      <c r="I372" s="11">
        <f>E372/H372</f>
        <v>29.997485752598056</v>
      </c>
      <c r="J372" t="s">
        <v>21</v>
      </c>
      <c r="K372" t="s">
        <v>22</v>
      </c>
      <c r="L372" s="19">
        <f>(((N372/60)/60)/24)+DATE(1970,1,1)</f>
        <v>43570.208333333328</v>
      </c>
      <c r="M372" s="16">
        <f>(((N372/60)/60)/24)+DATE(1970,1,1)</f>
        <v>43570.208333333328</v>
      </c>
      <c r="N372">
        <v>1555304400</v>
      </c>
      <c r="O372" s="19">
        <f>(((P372/60)/60)/24)+DATE(1970,1,1)</f>
        <v>43576.208333333328</v>
      </c>
      <c r="P372">
        <v>1555822800</v>
      </c>
      <c r="Q372" t="b">
        <v>0</v>
      </c>
      <c r="R372" t="b">
        <v>0</v>
      </c>
      <c r="S372" t="s">
        <v>33</v>
      </c>
      <c r="T372" t="str">
        <f>LEFT(S372,FIND("~",SUBSTITUTE(S372,"/","~",LEN(S372)-LEN(SUBSTITUTE(S372,"/",""))))-1)</f>
        <v>theater</v>
      </c>
      <c r="U372" t="str">
        <f>RIGHT(S372,LEN(S372)-FIND("/",S372))</f>
        <v>plays</v>
      </c>
    </row>
    <row r="373" spans="1:21" x14ac:dyDescent="0.35">
      <c r="A373">
        <v>371</v>
      </c>
      <c r="B373" s="4" t="s">
        <v>794</v>
      </c>
      <c r="C373" s="3" t="s">
        <v>795</v>
      </c>
      <c r="D373" s="11">
        <v>6200</v>
      </c>
      <c r="E373" s="11">
        <v>128410</v>
      </c>
      <c r="F373" s="9">
        <f>E373/D373*100</f>
        <v>2071.1290322580644</v>
      </c>
      <c r="G373" s="6" t="s">
        <v>14</v>
      </c>
      <c r="H373">
        <v>2176</v>
      </c>
      <c r="I373" s="11">
        <f>E373/H373</f>
        <v>59.011948529411768</v>
      </c>
      <c r="J373" t="s">
        <v>21</v>
      </c>
      <c r="K373" t="s">
        <v>22</v>
      </c>
      <c r="L373" s="19">
        <f>(((N373/60)/60)/24)+DATE(1970,1,1)</f>
        <v>42043.25</v>
      </c>
      <c r="M373" s="16">
        <f>(((N373/60)/60)/24)+DATE(1970,1,1)</f>
        <v>42043.25</v>
      </c>
      <c r="N373">
        <v>1423375200</v>
      </c>
      <c r="O373" s="19">
        <f>(((P373/60)/60)/24)+DATE(1970,1,1)</f>
        <v>42094.208333333328</v>
      </c>
      <c r="P373">
        <v>1427778000</v>
      </c>
      <c r="Q373" t="b">
        <v>0</v>
      </c>
      <c r="R373" t="b">
        <v>0</v>
      </c>
      <c r="S373" t="s">
        <v>33</v>
      </c>
      <c r="T373" t="str">
        <f>LEFT(S373,FIND("~",SUBSTITUTE(S373,"/","~",LEN(S373)-LEN(SUBSTITUTE(S373,"/",""))))-1)</f>
        <v>theater</v>
      </c>
      <c r="U373" t="str">
        <f>RIGHT(S373,LEN(S373)-FIND("/",S373))</f>
        <v>plays</v>
      </c>
    </row>
    <row r="374" spans="1:21" ht="31" x14ac:dyDescent="0.35">
      <c r="A374">
        <v>372</v>
      </c>
      <c r="B374" s="4" t="s">
        <v>796</v>
      </c>
      <c r="C374" s="3" t="s">
        <v>797</v>
      </c>
      <c r="D374" s="11">
        <v>6200</v>
      </c>
      <c r="E374" s="11">
        <v>14324</v>
      </c>
      <c r="F374" s="9">
        <f>E374/D374*100</f>
        <v>231.03225806451616</v>
      </c>
      <c r="G374" s="6" t="s">
        <v>14</v>
      </c>
      <c r="H374">
        <v>169</v>
      </c>
      <c r="I374" s="11">
        <f>E374/H374</f>
        <v>84.757396449704146</v>
      </c>
      <c r="J374" t="s">
        <v>21</v>
      </c>
      <c r="K374" t="s">
        <v>22</v>
      </c>
      <c r="L374" s="19">
        <f>(((N374/60)/60)/24)+DATE(1970,1,1)</f>
        <v>42012.25</v>
      </c>
      <c r="M374" s="16">
        <f>(((N374/60)/60)/24)+DATE(1970,1,1)</f>
        <v>42012.25</v>
      </c>
      <c r="N374">
        <v>1420696800</v>
      </c>
      <c r="O374" s="19">
        <f>(((P374/60)/60)/24)+DATE(1970,1,1)</f>
        <v>42032.25</v>
      </c>
      <c r="P374">
        <v>1422424800</v>
      </c>
      <c r="Q374" t="b">
        <v>0</v>
      </c>
      <c r="R374" t="b">
        <v>1</v>
      </c>
      <c r="S374" t="s">
        <v>42</v>
      </c>
      <c r="T374" t="str">
        <f>LEFT(S374,FIND("~",SUBSTITUTE(S374,"/","~",LEN(S374)-LEN(SUBSTITUTE(S374,"/",""))))-1)</f>
        <v>film &amp; video</v>
      </c>
      <c r="U374" t="str">
        <f>RIGHT(S374,LEN(S374)-FIND("/",S374))</f>
        <v>documentary</v>
      </c>
    </row>
    <row r="375" spans="1:21" x14ac:dyDescent="0.35">
      <c r="A375">
        <v>373</v>
      </c>
      <c r="B375" s="4" t="s">
        <v>798</v>
      </c>
      <c r="C375" s="3" t="s">
        <v>799</v>
      </c>
      <c r="D375" s="11">
        <v>6200</v>
      </c>
      <c r="E375" s="11">
        <v>164291</v>
      </c>
      <c r="F375" s="9">
        <f>E375/D375*100</f>
        <v>2649.8548387096776</v>
      </c>
      <c r="G375" s="6" t="s">
        <v>14</v>
      </c>
      <c r="H375">
        <v>2106</v>
      </c>
      <c r="I375" s="11">
        <f>E375/H375</f>
        <v>78.010921177587846</v>
      </c>
      <c r="J375" t="s">
        <v>21</v>
      </c>
      <c r="K375" t="s">
        <v>22</v>
      </c>
      <c r="L375" s="19">
        <f>(((N375/60)/60)/24)+DATE(1970,1,1)</f>
        <v>42964.208333333328</v>
      </c>
      <c r="M375" s="16">
        <f>(((N375/60)/60)/24)+DATE(1970,1,1)</f>
        <v>42964.208333333328</v>
      </c>
      <c r="N375">
        <v>1502946000</v>
      </c>
      <c r="O375" s="19">
        <f>(((P375/60)/60)/24)+DATE(1970,1,1)</f>
        <v>42972.208333333328</v>
      </c>
      <c r="P375">
        <v>1503637200</v>
      </c>
      <c r="Q375" t="b">
        <v>0</v>
      </c>
      <c r="R375" t="b">
        <v>0</v>
      </c>
      <c r="S375" t="s">
        <v>33</v>
      </c>
      <c r="T375" t="str">
        <f>LEFT(S375,FIND("~",SUBSTITUTE(S375,"/","~",LEN(S375)-LEN(SUBSTITUTE(S375,"/",""))))-1)</f>
        <v>theater</v>
      </c>
      <c r="U375" t="str">
        <f>RIGHT(S375,LEN(S375)-FIND("/",S375))</f>
        <v>plays</v>
      </c>
    </row>
    <row r="376" spans="1:21" ht="31" x14ac:dyDescent="0.35">
      <c r="A376">
        <v>374</v>
      </c>
      <c r="B376" s="4" t="s">
        <v>800</v>
      </c>
      <c r="C376" s="3" t="s">
        <v>801</v>
      </c>
      <c r="D376" s="11">
        <v>6200</v>
      </c>
      <c r="E376" s="11">
        <v>22073</v>
      </c>
      <c r="F376" s="9">
        <f>E376/D376*100</f>
        <v>356.01612903225805</v>
      </c>
      <c r="G376" s="6" t="s">
        <v>14</v>
      </c>
      <c r="H376">
        <v>441</v>
      </c>
      <c r="I376" s="11">
        <f>E376/H376</f>
        <v>50.05215419501134</v>
      </c>
      <c r="J376" t="s">
        <v>21</v>
      </c>
      <c r="K376" t="s">
        <v>22</v>
      </c>
      <c r="L376" s="19">
        <f>(((N376/60)/60)/24)+DATE(1970,1,1)</f>
        <v>43476.25</v>
      </c>
      <c r="M376" s="16">
        <f>(((N376/60)/60)/24)+DATE(1970,1,1)</f>
        <v>43476.25</v>
      </c>
      <c r="N376">
        <v>1547186400</v>
      </c>
      <c r="O376" s="19">
        <f>(((P376/60)/60)/24)+DATE(1970,1,1)</f>
        <v>43481.25</v>
      </c>
      <c r="P376">
        <v>1547618400</v>
      </c>
      <c r="Q376" t="b">
        <v>0</v>
      </c>
      <c r="R376" t="b">
        <v>1</v>
      </c>
      <c r="S376" t="s">
        <v>42</v>
      </c>
      <c r="T376" t="str">
        <f>LEFT(S376,FIND("~",SUBSTITUTE(S376,"/","~",LEN(S376)-LEN(SUBSTITUTE(S376,"/",""))))-1)</f>
        <v>film &amp; video</v>
      </c>
      <c r="U376" t="str">
        <f>RIGHT(S376,LEN(S376)-FIND("/",S376))</f>
        <v>documentary</v>
      </c>
    </row>
    <row r="377" spans="1:21" ht="31" x14ac:dyDescent="0.35">
      <c r="A377">
        <v>375</v>
      </c>
      <c r="B377" s="4" t="s">
        <v>802</v>
      </c>
      <c r="C377" s="3" t="s">
        <v>803</v>
      </c>
      <c r="D377" s="11">
        <v>6200</v>
      </c>
      <c r="E377" s="11">
        <v>1479</v>
      </c>
      <c r="F377" s="9">
        <f>E377/D377*100</f>
        <v>23.85483870967742</v>
      </c>
      <c r="G377" s="6" t="s">
        <v>14</v>
      </c>
      <c r="H377">
        <v>25</v>
      </c>
      <c r="I377" s="11">
        <f>E377/H377</f>
        <v>59.16</v>
      </c>
      <c r="J377" t="s">
        <v>21</v>
      </c>
      <c r="K377" t="s">
        <v>22</v>
      </c>
      <c r="L377" s="19">
        <f>(((N377/60)/60)/24)+DATE(1970,1,1)</f>
        <v>42293.208333333328</v>
      </c>
      <c r="M377" s="16">
        <f>(((N377/60)/60)/24)+DATE(1970,1,1)</f>
        <v>42293.208333333328</v>
      </c>
      <c r="N377">
        <v>1444971600</v>
      </c>
      <c r="O377" s="19">
        <f>(((P377/60)/60)/24)+DATE(1970,1,1)</f>
        <v>42350.25</v>
      </c>
      <c r="P377">
        <v>1449900000</v>
      </c>
      <c r="Q377" t="b">
        <v>0</v>
      </c>
      <c r="R377" t="b">
        <v>0</v>
      </c>
      <c r="S377" t="s">
        <v>60</v>
      </c>
      <c r="T377" t="str">
        <f>LEFT(S377,FIND("~",SUBSTITUTE(S377,"/","~",LEN(S377)-LEN(SUBSTITUTE(S377,"/",""))))-1)</f>
        <v>music</v>
      </c>
      <c r="U377" t="str">
        <f>RIGHT(S377,LEN(S377)-FIND("/",S377))</f>
        <v>indie rock</v>
      </c>
    </row>
    <row r="378" spans="1:21" x14ac:dyDescent="0.35">
      <c r="A378">
        <v>376</v>
      </c>
      <c r="B378" s="4" t="s">
        <v>804</v>
      </c>
      <c r="C378" s="3" t="s">
        <v>805</v>
      </c>
      <c r="D378" s="11">
        <v>6200</v>
      </c>
      <c r="E378" s="11">
        <v>12275</v>
      </c>
      <c r="F378" s="9">
        <f>E378/D378*100</f>
        <v>197.98387096774192</v>
      </c>
      <c r="G378" s="6" t="s">
        <v>14</v>
      </c>
      <c r="H378">
        <v>131</v>
      </c>
      <c r="I378" s="11">
        <f>E378/H378</f>
        <v>93.702290076335885</v>
      </c>
      <c r="J378" t="s">
        <v>21</v>
      </c>
      <c r="K378" t="s">
        <v>22</v>
      </c>
      <c r="L378" s="19">
        <f>(((N378/60)/60)/24)+DATE(1970,1,1)</f>
        <v>41826.208333333336</v>
      </c>
      <c r="M378" s="16">
        <f>(((N378/60)/60)/24)+DATE(1970,1,1)</f>
        <v>41826.208333333336</v>
      </c>
      <c r="N378">
        <v>1404622800</v>
      </c>
      <c r="O378" s="19">
        <f>(((P378/60)/60)/24)+DATE(1970,1,1)</f>
        <v>41832.208333333336</v>
      </c>
      <c r="P378">
        <v>1405141200</v>
      </c>
      <c r="Q378" t="b">
        <v>0</v>
      </c>
      <c r="R378" t="b">
        <v>0</v>
      </c>
      <c r="S378" t="s">
        <v>23</v>
      </c>
      <c r="T378" t="str">
        <f>LEFT(S378,FIND("~",SUBSTITUTE(S378,"/","~",LEN(S378)-LEN(SUBSTITUTE(S378,"/",""))))-1)</f>
        <v>music</v>
      </c>
      <c r="U378" t="str">
        <f>RIGHT(S378,LEN(S378)-FIND("/",S378))</f>
        <v>rock</v>
      </c>
    </row>
    <row r="379" spans="1:21" x14ac:dyDescent="0.35">
      <c r="A379">
        <v>377</v>
      </c>
      <c r="B379" s="4" t="s">
        <v>806</v>
      </c>
      <c r="C379" s="3" t="s">
        <v>807</v>
      </c>
      <c r="D379" s="11">
        <v>6200</v>
      </c>
      <c r="E379" s="11">
        <v>5098</v>
      </c>
      <c r="F379" s="9">
        <f>E379/D379*100</f>
        <v>82.225806451612897</v>
      </c>
      <c r="G379" s="6" t="s">
        <v>14</v>
      </c>
      <c r="H379">
        <v>127</v>
      </c>
      <c r="I379" s="11">
        <f>E379/H379</f>
        <v>40.14173228346457</v>
      </c>
      <c r="J379" t="s">
        <v>21</v>
      </c>
      <c r="K379" t="s">
        <v>22</v>
      </c>
      <c r="L379" s="19">
        <f>(((N379/60)/60)/24)+DATE(1970,1,1)</f>
        <v>43760.208333333328</v>
      </c>
      <c r="M379" s="16">
        <f>(((N379/60)/60)/24)+DATE(1970,1,1)</f>
        <v>43760.208333333328</v>
      </c>
      <c r="N379">
        <v>1571720400</v>
      </c>
      <c r="O379" s="19">
        <f>(((P379/60)/60)/24)+DATE(1970,1,1)</f>
        <v>43774.25</v>
      </c>
      <c r="P379">
        <v>1572933600</v>
      </c>
      <c r="Q379" t="b">
        <v>0</v>
      </c>
      <c r="R379" t="b">
        <v>0</v>
      </c>
      <c r="S379" t="s">
        <v>33</v>
      </c>
      <c r="T379" t="str">
        <f>LEFT(S379,FIND("~",SUBSTITUTE(S379,"/","~",LEN(S379)-LEN(SUBSTITUTE(S379,"/",""))))-1)</f>
        <v>theater</v>
      </c>
      <c r="U379" t="str">
        <f>RIGHT(S379,LEN(S379)-FIND("/",S379))</f>
        <v>plays</v>
      </c>
    </row>
    <row r="380" spans="1:21" x14ac:dyDescent="0.35">
      <c r="A380">
        <v>378</v>
      </c>
      <c r="B380" s="4" t="s">
        <v>808</v>
      </c>
      <c r="C380" s="3" t="s">
        <v>809</v>
      </c>
      <c r="D380" s="11">
        <v>6200</v>
      </c>
      <c r="E380" s="11">
        <v>24882</v>
      </c>
      <c r="F380" s="9">
        <f>E380/D380*100</f>
        <v>401.32258064516134</v>
      </c>
      <c r="G380" s="6" t="s">
        <v>14</v>
      </c>
      <c r="H380">
        <v>355</v>
      </c>
      <c r="I380" s="11">
        <f>E380/H380</f>
        <v>70.090140845070422</v>
      </c>
      <c r="J380" t="s">
        <v>21</v>
      </c>
      <c r="K380" t="s">
        <v>22</v>
      </c>
      <c r="L380" s="19">
        <f>(((N380/60)/60)/24)+DATE(1970,1,1)</f>
        <v>43241.208333333328</v>
      </c>
      <c r="M380" s="16">
        <f>(((N380/60)/60)/24)+DATE(1970,1,1)</f>
        <v>43241.208333333328</v>
      </c>
      <c r="N380">
        <v>1526878800</v>
      </c>
      <c r="O380" s="19">
        <f>(((P380/60)/60)/24)+DATE(1970,1,1)</f>
        <v>43279.208333333328</v>
      </c>
      <c r="P380">
        <v>1530162000</v>
      </c>
      <c r="Q380" t="b">
        <v>0</v>
      </c>
      <c r="R380" t="b">
        <v>0</v>
      </c>
      <c r="S380" t="s">
        <v>42</v>
      </c>
      <c r="T380" t="str">
        <f>LEFT(S380,FIND("~",SUBSTITUTE(S380,"/","~",LEN(S380)-LEN(SUBSTITUTE(S380,"/",""))))-1)</f>
        <v>film &amp; video</v>
      </c>
      <c r="U380" t="str">
        <f>RIGHT(S380,LEN(S380)-FIND("/",S380))</f>
        <v>documentary</v>
      </c>
    </row>
    <row r="381" spans="1:21" x14ac:dyDescent="0.35">
      <c r="A381">
        <v>379</v>
      </c>
      <c r="B381" s="4" t="s">
        <v>810</v>
      </c>
      <c r="C381" s="3" t="s">
        <v>811</v>
      </c>
      <c r="D381" s="11">
        <v>6300</v>
      </c>
      <c r="E381" s="11">
        <v>2912</v>
      </c>
      <c r="F381" s="9">
        <f>E381/D381*100</f>
        <v>46.222222222222221</v>
      </c>
      <c r="G381" s="6" t="s">
        <v>14</v>
      </c>
      <c r="H381">
        <v>44</v>
      </c>
      <c r="I381" s="11">
        <f>E381/H381</f>
        <v>66.181818181818187</v>
      </c>
      <c r="J381" t="s">
        <v>40</v>
      </c>
      <c r="K381" t="s">
        <v>41</v>
      </c>
      <c r="L381" s="19">
        <f>(((N381/60)/60)/24)+DATE(1970,1,1)</f>
        <v>40843.208333333336</v>
      </c>
      <c r="M381" s="16">
        <f>(((N381/60)/60)/24)+DATE(1970,1,1)</f>
        <v>40843.208333333336</v>
      </c>
      <c r="N381">
        <v>1319691600</v>
      </c>
      <c r="O381" s="19">
        <f>(((P381/60)/60)/24)+DATE(1970,1,1)</f>
        <v>40857.25</v>
      </c>
      <c r="P381">
        <v>1320904800</v>
      </c>
      <c r="Q381" t="b">
        <v>0</v>
      </c>
      <c r="R381" t="b">
        <v>0</v>
      </c>
      <c r="S381" t="s">
        <v>33</v>
      </c>
      <c r="T381" t="str">
        <f>LEFT(S381,FIND("~",SUBSTITUTE(S381,"/","~",LEN(S381)-LEN(SUBSTITUTE(S381,"/",""))))-1)</f>
        <v>theater</v>
      </c>
      <c r="U381" t="str">
        <f>RIGHT(S381,LEN(S381)-FIND("/",S381))</f>
        <v>plays</v>
      </c>
    </row>
    <row r="382" spans="1:21" ht="31" x14ac:dyDescent="0.35">
      <c r="A382">
        <v>380</v>
      </c>
      <c r="B382" s="4" t="s">
        <v>812</v>
      </c>
      <c r="C382" s="3" t="s">
        <v>813</v>
      </c>
      <c r="D382" s="11">
        <v>6300</v>
      </c>
      <c r="E382" s="11">
        <v>4008</v>
      </c>
      <c r="F382" s="9">
        <f>E382/D382*100</f>
        <v>63.61904761904762</v>
      </c>
      <c r="G382" s="6" t="s">
        <v>14</v>
      </c>
      <c r="H382">
        <v>84</v>
      </c>
      <c r="I382" s="11">
        <f>E382/H382</f>
        <v>47.714285714285715</v>
      </c>
      <c r="J382" t="s">
        <v>21</v>
      </c>
      <c r="K382" t="s">
        <v>22</v>
      </c>
      <c r="L382" s="19">
        <f>(((N382/60)/60)/24)+DATE(1970,1,1)</f>
        <v>41448.208333333336</v>
      </c>
      <c r="M382" s="16">
        <f>(((N382/60)/60)/24)+DATE(1970,1,1)</f>
        <v>41448.208333333336</v>
      </c>
      <c r="N382">
        <v>1371963600</v>
      </c>
      <c r="O382" s="19">
        <f>(((P382/60)/60)/24)+DATE(1970,1,1)</f>
        <v>41453.208333333336</v>
      </c>
      <c r="P382">
        <v>1372395600</v>
      </c>
      <c r="Q382" t="b">
        <v>0</v>
      </c>
      <c r="R382" t="b">
        <v>0</v>
      </c>
      <c r="S382" t="s">
        <v>33</v>
      </c>
      <c r="T382" t="str">
        <f>LEFT(S382,FIND("~",SUBSTITUTE(S382,"/","~",LEN(S382)-LEN(SUBSTITUTE(S382,"/",""))))-1)</f>
        <v>theater</v>
      </c>
      <c r="U382" t="str">
        <f>RIGHT(S382,LEN(S382)-FIND("/",S382))</f>
        <v>plays</v>
      </c>
    </row>
    <row r="383" spans="1:21" x14ac:dyDescent="0.35">
      <c r="A383">
        <v>381</v>
      </c>
      <c r="B383" s="4" t="s">
        <v>814</v>
      </c>
      <c r="C383" s="3" t="s">
        <v>815</v>
      </c>
      <c r="D383" s="11">
        <v>6300</v>
      </c>
      <c r="E383" s="11">
        <v>9749</v>
      </c>
      <c r="F383" s="9">
        <f>E383/D383*100</f>
        <v>154.74603174603175</v>
      </c>
      <c r="G383" s="6" t="s">
        <v>14</v>
      </c>
      <c r="H383">
        <v>155</v>
      </c>
      <c r="I383" s="11">
        <f>E383/H383</f>
        <v>62.896774193548389</v>
      </c>
      <c r="J383" t="s">
        <v>21</v>
      </c>
      <c r="K383" t="s">
        <v>22</v>
      </c>
      <c r="L383" s="19">
        <f>(((N383/60)/60)/24)+DATE(1970,1,1)</f>
        <v>42163.208333333328</v>
      </c>
      <c r="M383" s="16">
        <f>(((N383/60)/60)/24)+DATE(1970,1,1)</f>
        <v>42163.208333333328</v>
      </c>
      <c r="N383">
        <v>1433739600</v>
      </c>
      <c r="O383" s="19">
        <f>(((P383/60)/60)/24)+DATE(1970,1,1)</f>
        <v>42209.208333333328</v>
      </c>
      <c r="P383">
        <v>1437714000</v>
      </c>
      <c r="Q383" t="b">
        <v>0</v>
      </c>
      <c r="R383" t="b">
        <v>0</v>
      </c>
      <c r="S383" t="s">
        <v>33</v>
      </c>
      <c r="T383" t="str">
        <f>LEFT(S383,FIND("~",SUBSTITUTE(S383,"/","~",LEN(S383)-LEN(SUBSTITUTE(S383,"/",""))))-1)</f>
        <v>theater</v>
      </c>
      <c r="U383" t="str">
        <f>RIGHT(S383,LEN(S383)-FIND("/",S383))</f>
        <v>plays</v>
      </c>
    </row>
    <row r="384" spans="1:21" ht="31" x14ac:dyDescent="0.35">
      <c r="A384">
        <v>382</v>
      </c>
      <c r="B384" s="4" t="s">
        <v>816</v>
      </c>
      <c r="C384" s="3" t="s">
        <v>817</v>
      </c>
      <c r="D384" s="11">
        <v>6300</v>
      </c>
      <c r="E384" s="11">
        <v>5803</v>
      </c>
      <c r="F384" s="9">
        <f>E384/D384*100</f>
        <v>92.111111111111114</v>
      </c>
      <c r="G384" s="6" t="s">
        <v>14</v>
      </c>
      <c r="H384">
        <v>67</v>
      </c>
      <c r="I384" s="11">
        <f>E384/H384</f>
        <v>86.611940298507463</v>
      </c>
      <c r="J384" t="s">
        <v>21</v>
      </c>
      <c r="K384" t="s">
        <v>22</v>
      </c>
      <c r="L384" s="19">
        <f>(((N384/60)/60)/24)+DATE(1970,1,1)</f>
        <v>43024.208333333328</v>
      </c>
      <c r="M384" s="16">
        <f>(((N384/60)/60)/24)+DATE(1970,1,1)</f>
        <v>43024.208333333328</v>
      </c>
      <c r="N384">
        <v>1508130000</v>
      </c>
      <c r="O384" s="19">
        <f>(((P384/60)/60)/24)+DATE(1970,1,1)</f>
        <v>43043.208333333328</v>
      </c>
      <c r="P384">
        <v>1509771600</v>
      </c>
      <c r="Q384" t="b">
        <v>0</v>
      </c>
      <c r="R384" t="b">
        <v>0</v>
      </c>
      <c r="S384" t="s">
        <v>122</v>
      </c>
      <c r="T384" t="str">
        <f>LEFT(S384,FIND("~",SUBSTITUTE(S384,"/","~",LEN(S384)-LEN(SUBSTITUTE(S384,"/",""))))-1)</f>
        <v>photography</v>
      </c>
      <c r="U384" t="str">
        <f>RIGHT(S384,LEN(S384)-FIND("/",S384))</f>
        <v>photography books</v>
      </c>
    </row>
    <row r="385" spans="1:21" x14ac:dyDescent="0.35">
      <c r="A385">
        <v>383</v>
      </c>
      <c r="B385" s="4" t="s">
        <v>818</v>
      </c>
      <c r="C385" s="3" t="s">
        <v>819</v>
      </c>
      <c r="D385" s="11">
        <v>6300</v>
      </c>
      <c r="E385" s="11">
        <v>14199</v>
      </c>
      <c r="F385" s="9">
        <f>E385/D385*100</f>
        <v>225.38095238095238</v>
      </c>
      <c r="G385" s="6" t="s">
        <v>14</v>
      </c>
      <c r="H385">
        <v>189</v>
      </c>
      <c r="I385" s="11">
        <f>E385/H385</f>
        <v>75.126984126984127</v>
      </c>
      <c r="J385" t="s">
        <v>21</v>
      </c>
      <c r="K385" t="s">
        <v>22</v>
      </c>
      <c r="L385" s="19">
        <f>(((N385/60)/60)/24)+DATE(1970,1,1)</f>
        <v>43509.25</v>
      </c>
      <c r="M385" s="16">
        <f>(((N385/60)/60)/24)+DATE(1970,1,1)</f>
        <v>43509.25</v>
      </c>
      <c r="N385">
        <v>1550037600</v>
      </c>
      <c r="O385" s="19">
        <f>(((P385/60)/60)/24)+DATE(1970,1,1)</f>
        <v>43515.25</v>
      </c>
      <c r="P385">
        <v>1550556000</v>
      </c>
      <c r="Q385" t="b">
        <v>0</v>
      </c>
      <c r="R385" t="b">
        <v>1</v>
      </c>
      <c r="S385" t="s">
        <v>17</v>
      </c>
      <c r="T385" t="str">
        <f>LEFT(S385,FIND("~",SUBSTITUTE(S385,"/","~",LEN(S385)-LEN(SUBSTITUTE(S385,"/",""))))-1)</f>
        <v>food</v>
      </c>
      <c r="U385" t="str">
        <f>RIGHT(S385,LEN(S385)-FIND("/",S385))</f>
        <v>food trucks</v>
      </c>
    </row>
    <row r="386" spans="1:21" x14ac:dyDescent="0.35">
      <c r="A386">
        <v>384</v>
      </c>
      <c r="B386" s="4" t="s">
        <v>820</v>
      </c>
      <c r="C386" s="3" t="s">
        <v>821</v>
      </c>
      <c r="D386" s="11">
        <v>6300</v>
      </c>
      <c r="E386" s="11">
        <v>196779</v>
      </c>
      <c r="F386" s="9">
        <f>E386/D386*100</f>
        <v>3123.4761904761904</v>
      </c>
      <c r="G386" s="6" t="s">
        <v>14</v>
      </c>
      <c r="H386">
        <v>4799</v>
      </c>
      <c r="I386" s="11">
        <f>E386/H386</f>
        <v>41.004167534903104</v>
      </c>
      <c r="J386" t="s">
        <v>21</v>
      </c>
      <c r="K386" t="s">
        <v>22</v>
      </c>
      <c r="L386" s="19">
        <f>(((N386/60)/60)/24)+DATE(1970,1,1)</f>
        <v>42776.25</v>
      </c>
      <c r="M386" s="16">
        <f>(((N386/60)/60)/24)+DATE(1970,1,1)</f>
        <v>42776.25</v>
      </c>
      <c r="N386">
        <v>1486706400</v>
      </c>
      <c r="O386" s="19">
        <f>(((P386/60)/60)/24)+DATE(1970,1,1)</f>
        <v>42803.25</v>
      </c>
      <c r="P386">
        <v>1489039200</v>
      </c>
      <c r="Q386" t="b">
        <v>1</v>
      </c>
      <c r="R386" t="b">
        <v>1</v>
      </c>
      <c r="S386" t="s">
        <v>42</v>
      </c>
      <c r="T386" t="str">
        <f>LEFT(S386,FIND("~",SUBSTITUTE(S386,"/","~",LEN(S386)-LEN(SUBSTITUTE(S386,"/",""))))-1)</f>
        <v>film &amp; video</v>
      </c>
      <c r="U386" t="str">
        <f>RIGHT(S386,LEN(S386)-FIND("/",S386))</f>
        <v>documentary</v>
      </c>
    </row>
    <row r="387" spans="1:21" ht="31" x14ac:dyDescent="0.35">
      <c r="A387">
        <v>385</v>
      </c>
      <c r="B387" s="4" t="s">
        <v>822</v>
      </c>
      <c r="C387" s="3" t="s">
        <v>823</v>
      </c>
      <c r="D387" s="11">
        <v>6300</v>
      </c>
      <c r="E387" s="11">
        <v>56859</v>
      </c>
      <c r="F387" s="9">
        <f>E387/D387*100</f>
        <v>902.5238095238094</v>
      </c>
      <c r="G387" s="6" t="s">
        <v>14</v>
      </c>
      <c r="H387">
        <v>1137</v>
      </c>
      <c r="I387" s="11">
        <f>E387/H387</f>
        <v>50.007915567282325</v>
      </c>
      <c r="J387" t="s">
        <v>21</v>
      </c>
      <c r="K387" t="s">
        <v>22</v>
      </c>
      <c r="L387" s="19">
        <f>(((N387/60)/60)/24)+DATE(1970,1,1)</f>
        <v>43553.208333333328</v>
      </c>
      <c r="M387" s="16">
        <f>(((N387/60)/60)/24)+DATE(1970,1,1)</f>
        <v>43553.208333333328</v>
      </c>
      <c r="N387">
        <v>1553835600</v>
      </c>
      <c r="O387" s="19">
        <f>(((P387/60)/60)/24)+DATE(1970,1,1)</f>
        <v>43585.208333333328</v>
      </c>
      <c r="P387">
        <v>1556600400</v>
      </c>
      <c r="Q387" t="b">
        <v>0</v>
      </c>
      <c r="R387" t="b">
        <v>0</v>
      </c>
      <c r="S387" t="s">
        <v>68</v>
      </c>
      <c r="T387" t="str">
        <f>LEFT(S387,FIND("~",SUBSTITUTE(S387,"/","~",LEN(S387)-LEN(SUBSTITUTE(S387,"/",""))))-1)</f>
        <v>publishing</v>
      </c>
      <c r="U387" t="str">
        <f>RIGHT(S387,LEN(S387)-FIND("/",S387))</f>
        <v>nonfiction</v>
      </c>
    </row>
    <row r="388" spans="1:21" ht="31" x14ac:dyDescent="0.35">
      <c r="A388">
        <v>386</v>
      </c>
      <c r="B388" s="4" t="s">
        <v>824</v>
      </c>
      <c r="C388" s="3" t="s">
        <v>825</v>
      </c>
      <c r="D388" s="11">
        <v>6300</v>
      </c>
      <c r="E388" s="11">
        <v>103554</v>
      </c>
      <c r="F388" s="9">
        <f>E388/D388*100</f>
        <v>1643.7142857142856</v>
      </c>
      <c r="G388" s="6" t="s">
        <v>14</v>
      </c>
      <c r="H388">
        <v>1068</v>
      </c>
      <c r="I388" s="11">
        <f>E388/H388</f>
        <v>96.960674157303373</v>
      </c>
      <c r="J388" t="s">
        <v>21</v>
      </c>
      <c r="K388" t="s">
        <v>22</v>
      </c>
      <c r="L388" s="19">
        <f>(((N388/60)/60)/24)+DATE(1970,1,1)</f>
        <v>40355.208333333336</v>
      </c>
      <c r="M388" s="16">
        <f>(((N388/60)/60)/24)+DATE(1970,1,1)</f>
        <v>40355.208333333336</v>
      </c>
      <c r="N388">
        <v>1277528400</v>
      </c>
      <c r="O388" s="19">
        <f>(((P388/60)/60)/24)+DATE(1970,1,1)</f>
        <v>40367.208333333336</v>
      </c>
      <c r="P388">
        <v>1278565200</v>
      </c>
      <c r="Q388" t="b">
        <v>0</v>
      </c>
      <c r="R388" t="b">
        <v>0</v>
      </c>
      <c r="S388" t="s">
        <v>33</v>
      </c>
      <c r="T388" t="str">
        <f>LEFT(S388,FIND("~",SUBSTITUTE(S388,"/","~",LEN(S388)-LEN(SUBSTITUTE(S388,"/",""))))-1)</f>
        <v>theater</v>
      </c>
      <c r="U388" t="str">
        <f>RIGHT(S388,LEN(S388)-FIND("/",S388))</f>
        <v>plays</v>
      </c>
    </row>
    <row r="389" spans="1:21" x14ac:dyDescent="0.35">
      <c r="A389">
        <v>387</v>
      </c>
      <c r="B389" s="4" t="s">
        <v>826</v>
      </c>
      <c r="C389" s="3" t="s">
        <v>827</v>
      </c>
      <c r="D389" s="11">
        <v>6300</v>
      </c>
      <c r="E389" s="11">
        <v>42795</v>
      </c>
      <c r="F389" s="9">
        <f>E389/D389*100</f>
        <v>679.28571428571422</v>
      </c>
      <c r="G389" s="6" t="s">
        <v>14</v>
      </c>
      <c r="H389">
        <v>424</v>
      </c>
      <c r="I389" s="11">
        <f>E389/H389</f>
        <v>100.93160377358491</v>
      </c>
      <c r="J389" t="s">
        <v>21</v>
      </c>
      <c r="K389" t="s">
        <v>22</v>
      </c>
      <c r="L389" s="19">
        <f>(((N389/60)/60)/24)+DATE(1970,1,1)</f>
        <v>41072.208333333336</v>
      </c>
      <c r="M389" s="16">
        <f>(((N389/60)/60)/24)+DATE(1970,1,1)</f>
        <v>41072.208333333336</v>
      </c>
      <c r="N389">
        <v>1339477200</v>
      </c>
      <c r="O389" s="19">
        <f>(((P389/60)/60)/24)+DATE(1970,1,1)</f>
        <v>41077.208333333336</v>
      </c>
      <c r="P389">
        <v>1339909200</v>
      </c>
      <c r="Q389" t="b">
        <v>0</v>
      </c>
      <c r="R389" t="b">
        <v>0</v>
      </c>
      <c r="S389" t="s">
        <v>65</v>
      </c>
      <c r="T389" t="str">
        <f>LEFT(S389,FIND("~",SUBSTITUTE(S389,"/","~",LEN(S389)-LEN(SUBSTITUTE(S389,"/",""))))-1)</f>
        <v>technology</v>
      </c>
      <c r="U389" t="str">
        <f>RIGHT(S389,LEN(S389)-FIND("/",S389))</f>
        <v>wearables</v>
      </c>
    </row>
    <row r="390" spans="1:21" x14ac:dyDescent="0.35">
      <c r="A390">
        <v>388</v>
      </c>
      <c r="B390" s="4" t="s">
        <v>828</v>
      </c>
      <c r="C390" s="3" t="s">
        <v>829</v>
      </c>
      <c r="D390" s="11">
        <v>6400</v>
      </c>
      <c r="E390" s="11">
        <v>12938</v>
      </c>
      <c r="F390" s="9">
        <f>E390/D390*100</f>
        <v>202.15625</v>
      </c>
      <c r="G390" s="6" t="s">
        <v>14</v>
      </c>
      <c r="H390">
        <v>145</v>
      </c>
      <c r="I390" s="11">
        <f>E390/H390</f>
        <v>89.227586206896547</v>
      </c>
      <c r="J390" t="s">
        <v>98</v>
      </c>
      <c r="K390" t="s">
        <v>99</v>
      </c>
      <c r="L390" s="19">
        <f>(((N390/60)/60)/24)+DATE(1970,1,1)</f>
        <v>40912.25</v>
      </c>
      <c r="M390" s="16">
        <f>(((N390/60)/60)/24)+DATE(1970,1,1)</f>
        <v>40912.25</v>
      </c>
      <c r="N390">
        <v>1325656800</v>
      </c>
      <c r="O390" s="19">
        <f>(((P390/60)/60)/24)+DATE(1970,1,1)</f>
        <v>40914.25</v>
      </c>
      <c r="P390">
        <v>1325829600</v>
      </c>
      <c r="Q390" t="b">
        <v>0</v>
      </c>
      <c r="R390" t="b">
        <v>0</v>
      </c>
      <c r="S390" t="s">
        <v>60</v>
      </c>
      <c r="T390" t="str">
        <f>LEFT(S390,FIND("~",SUBSTITUTE(S390,"/","~",LEN(S390)-LEN(SUBSTITUTE(S390,"/",""))))-1)</f>
        <v>music</v>
      </c>
      <c r="U390" t="str">
        <f>RIGHT(S390,LEN(S390)-FIND("/",S390))</f>
        <v>indie rock</v>
      </c>
    </row>
    <row r="391" spans="1:21" x14ac:dyDescent="0.35">
      <c r="A391">
        <v>389</v>
      </c>
      <c r="B391" s="4" t="s">
        <v>830</v>
      </c>
      <c r="C391" s="3" t="s">
        <v>831</v>
      </c>
      <c r="D391" s="11">
        <v>6400</v>
      </c>
      <c r="E391" s="11">
        <v>101352</v>
      </c>
      <c r="F391" s="9">
        <f>E391/D391*100</f>
        <v>1583.625</v>
      </c>
      <c r="G391" s="6" t="s">
        <v>14</v>
      </c>
      <c r="H391">
        <v>1152</v>
      </c>
      <c r="I391" s="11">
        <f>E391/H391</f>
        <v>87.979166666666671</v>
      </c>
      <c r="J391" t="s">
        <v>21</v>
      </c>
      <c r="K391" t="s">
        <v>22</v>
      </c>
      <c r="L391" s="19">
        <f>(((N391/60)/60)/24)+DATE(1970,1,1)</f>
        <v>40479.208333333336</v>
      </c>
      <c r="M391" s="16">
        <f>(((N391/60)/60)/24)+DATE(1970,1,1)</f>
        <v>40479.208333333336</v>
      </c>
      <c r="N391">
        <v>1288242000</v>
      </c>
      <c r="O391" s="19">
        <f>(((P391/60)/60)/24)+DATE(1970,1,1)</f>
        <v>40506.25</v>
      </c>
      <c r="P391">
        <v>1290578400</v>
      </c>
      <c r="Q391" t="b">
        <v>0</v>
      </c>
      <c r="R391" t="b">
        <v>0</v>
      </c>
      <c r="S391" t="s">
        <v>33</v>
      </c>
      <c r="T391" t="str">
        <f>LEFT(S391,FIND("~",SUBSTITUTE(S391,"/","~",LEN(S391)-LEN(SUBSTITUTE(S391,"/",""))))-1)</f>
        <v>theater</v>
      </c>
      <c r="U391" t="str">
        <f>RIGHT(S391,LEN(S391)-FIND("/",S391))</f>
        <v>plays</v>
      </c>
    </row>
    <row r="392" spans="1:21" x14ac:dyDescent="0.35">
      <c r="A392">
        <v>390</v>
      </c>
      <c r="B392" s="4" t="s">
        <v>832</v>
      </c>
      <c r="C392" s="3" t="s">
        <v>833</v>
      </c>
      <c r="D392" s="11">
        <v>6400</v>
      </c>
      <c r="E392" s="11">
        <v>4477</v>
      </c>
      <c r="F392" s="9">
        <f>E392/D392*100</f>
        <v>69.953125</v>
      </c>
      <c r="G392" s="6" t="s">
        <v>14</v>
      </c>
      <c r="H392">
        <v>50</v>
      </c>
      <c r="I392" s="11">
        <f>E392/H392</f>
        <v>89.54</v>
      </c>
      <c r="J392" t="s">
        <v>21</v>
      </c>
      <c r="K392" t="s">
        <v>22</v>
      </c>
      <c r="L392" s="19">
        <f>(((N392/60)/60)/24)+DATE(1970,1,1)</f>
        <v>41530.208333333336</v>
      </c>
      <c r="M392" s="16">
        <f>(((N392/60)/60)/24)+DATE(1970,1,1)</f>
        <v>41530.208333333336</v>
      </c>
      <c r="N392">
        <v>1379048400</v>
      </c>
      <c r="O392" s="19">
        <f>(((P392/60)/60)/24)+DATE(1970,1,1)</f>
        <v>41545.208333333336</v>
      </c>
      <c r="P392">
        <v>1380344400</v>
      </c>
      <c r="Q392" t="b">
        <v>0</v>
      </c>
      <c r="R392" t="b">
        <v>0</v>
      </c>
      <c r="S392" t="s">
        <v>122</v>
      </c>
      <c r="T392" t="str">
        <f>LEFT(S392,FIND("~",SUBSTITUTE(S392,"/","~",LEN(S392)-LEN(SUBSTITUTE(S392,"/",""))))-1)</f>
        <v>photography</v>
      </c>
      <c r="U392" t="str">
        <f>RIGHT(S392,LEN(S392)-FIND("/",S392))</f>
        <v>photography books</v>
      </c>
    </row>
    <row r="393" spans="1:21" x14ac:dyDescent="0.35">
      <c r="A393">
        <v>391</v>
      </c>
      <c r="B393" s="4" t="s">
        <v>834</v>
      </c>
      <c r="C393" s="3" t="s">
        <v>835</v>
      </c>
      <c r="D393" s="11">
        <v>6400</v>
      </c>
      <c r="E393" s="11">
        <v>4393</v>
      </c>
      <c r="F393" s="9">
        <f>E393/D393*100</f>
        <v>68.640625</v>
      </c>
      <c r="G393" s="6" t="s">
        <v>14</v>
      </c>
      <c r="H393">
        <v>151</v>
      </c>
      <c r="I393" s="11">
        <f>E393/H393</f>
        <v>29.09271523178808</v>
      </c>
      <c r="J393" t="s">
        <v>21</v>
      </c>
      <c r="K393" t="s">
        <v>22</v>
      </c>
      <c r="L393" s="19">
        <f>(((N393/60)/60)/24)+DATE(1970,1,1)</f>
        <v>41653.25</v>
      </c>
      <c r="M393" s="16">
        <f>(((N393/60)/60)/24)+DATE(1970,1,1)</f>
        <v>41653.25</v>
      </c>
      <c r="N393">
        <v>1389679200</v>
      </c>
      <c r="O393" s="19">
        <f>(((P393/60)/60)/24)+DATE(1970,1,1)</f>
        <v>41655.25</v>
      </c>
      <c r="P393">
        <v>1389852000</v>
      </c>
      <c r="Q393" t="b">
        <v>0</v>
      </c>
      <c r="R393" t="b">
        <v>0</v>
      </c>
      <c r="S393" t="s">
        <v>68</v>
      </c>
      <c r="T393" t="str">
        <f>LEFT(S393,FIND("~",SUBSTITUTE(S393,"/","~",LEN(S393)-LEN(SUBSTITUTE(S393,"/",""))))-1)</f>
        <v>publishing</v>
      </c>
      <c r="U393" t="str">
        <f>RIGHT(S393,LEN(S393)-FIND("/",S393))</f>
        <v>nonfiction</v>
      </c>
    </row>
    <row r="394" spans="1:21" ht="31" x14ac:dyDescent="0.35">
      <c r="A394">
        <v>392</v>
      </c>
      <c r="B394" s="4" t="s">
        <v>836</v>
      </c>
      <c r="C394" s="3" t="s">
        <v>837</v>
      </c>
      <c r="D394" s="11">
        <v>6400</v>
      </c>
      <c r="E394" s="11">
        <v>67546</v>
      </c>
      <c r="F394" s="9">
        <f>E394/D394*100</f>
        <v>1055.40625</v>
      </c>
      <c r="G394" s="6" t="s">
        <v>14</v>
      </c>
      <c r="H394">
        <v>1608</v>
      </c>
      <c r="I394" s="11">
        <f>E394/H394</f>
        <v>42.006218905472636</v>
      </c>
      <c r="J394" t="s">
        <v>21</v>
      </c>
      <c r="K394" t="s">
        <v>22</v>
      </c>
      <c r="L394" s="19">
        <f>(((N394/60)/60)/24)+DATE(1970,1,1)</f>
        <v>40549.25</v>
      </c>
      <c r="M394" s="16">
        <f>(((N394/60)/60)/24)+DATE(1970,1,1)</f>
        <v>40549.25</v>
      </c>
      <c r="N394">
        <v>1294293600</v>
      </c>
      <c r="O394" s="19">
        <f>(((P394/60)/60)/24)+DATE(1970,1,1)</f>
        <v>40551.25</v>
      </c>
      <c r="P394">
        <v>1294466400</v>
      </c>
      <c r="Q394" t="b">
        <v>0</v>
      </c>
      <c r="R394" t="b">
        <v>0</v>
      </c>
      <c r="S394" t="s">
        <v>65</v>
      </c>
      <c r="T394" t="str">
        <f>LEFT(S394,FIND("~",SUBSTITUTE(S394,"/","~",LEN(S394)-LEN(SUBSTITUTE(S394,"/",""))))-1)</f>
        <v>technology</v>
      </c>
      <c r="U394" t="str">
        <f>RIGHT(S394,LEN(S394)-FIND("/",S394))</f>
        <v>wearables</v>
      </c>
    </row>
    <row r="395" spans="1:21" x14ac:dyDescent="0.35">
      <c r="A395">
        <v>393</v>
      </c>
      <c r="B395" s="4" t="s">
        <v>838</v>
      </c>
      <c r="C395" s="3" t="s">
        <v>839</v>
      </c>
      <c r="D395" s="11">
        <v>6500</v>
      </c>
      <c r="E395" s="11">
        <v>143788</v>
      </c>
      <c r="F395" s="9">
        <f>E395/D395*100</f>
        <v>2212.123076923077</v>
      </c>
      <c r="G395" s="6" t="s">
        <v>14</v>
      </c>
      <c r="H395">
        <v>3059</v>
      </c>
      <c r="I395" s="11">
        <f>E395/H395</f>
        <v>47.004903563255965</v>
      </c>
      <c r="J395" t="s">
        <v>15</v>
      </c>
      <c r="K395" t="s">
        <v>16</v>
      </c>
      <c r="L395" s="19">
        <f>(((N395/60)/60)/24)+DATE(1970,1,1)</f>
        <v>42933.208333333328</v>
      </c>
      <c r="M395" s="16">
        <f>(((N395/60)/60)/24)+DATE(1970,1,1)</f>
        <v>42933.208333333328</v>
      </c>
      <c r="N395">
        <v>1500267600</v>
      </c>
      <c r="O395" s="19">
        <f>(((P395/60)/60)/24)+DATE(1970,1,1)</f>
        <v>42934.208333333328</v>
      </c>
      <c r="P395">
        <v>1500354000</v>
      </c>
      <c r="Q395" t="b">
        <v>0</v>
      </c>
      <c r="R395" t="b">
        <v>0</v>
      </c>
      <c r="S395" t="s">
        <v>159</v>
      </c>
      <c r="T395" t="str">
        <f>LEFT(S395,FIND("~",SUBSTITUTE(S395,"/","~",LEN(S395)-LEN(SUBSTITUTE(S395,"/",""))))-1)</f>
        <v>music</v>
      </c>
      <c r="U395" t="str">
        <f>RIGHT(S395,LEN(S395)-FIND("/",S395))</f>
        <v>jazz</v>
      </c>
    </row>
    <row r="396" spans="1:21" x14ac:dyDescent="0.35">
      <c r="A396">
        <v>394</v>
      </c>
      <c r="B396" s="4" t="s">
        <v>840</v>
      </c>
      <c r="C396" s="3" t="s">
        <v>841</v>
      </c>
      <c r="D396" s="11">
        <v>6500</v>
      </c>
      <c r="E396" s="11">
        <v>3755</v>
      </c>
      <c r="F396" s="9">
        <f>E396/D396*100</f>
        <v>57.769230769230774</v>
      </c>
      <c r="G396" s="6" t="s">
        <v>14</v>
      </c>
      <c r="H396">
        <v>34</v>
      </c>
      <c r="I396" s="11">
        <f>E396/H396</f>
        <v>110.44117647058823</v>
      </c>
      <c r="J396" t="s">
        <v>21</v>
      </c>
      <c r="K396" t="s">
        <v>22</v>
      </c>
      <c r="L396" s="19">
        <f>(((N396/60)/60)/24)+DATE(1970,1,1)</f>
        <v>41484.208333333336</v>
      </c>
      <c r="M396" s="16">
        <f>(((N396/60)/60)/24)+DATE(1970,1,1)</f>
        <v>41484.208333333336</v>
      </c>
      <c r="N396">
        <v>1375074000</v>
      </c>
      <c r="O396" s="19">
        <f>(((P396/60)/60)/24)+DATE(1970,1,1)</f>
        <v>41494.208333333336</v>
      </c>
      <c r="P396">
        <v>1375938000</v>
      </c>
      <c r="Q396" t="b">
        <v>0</v>
      </c>
      <c r="R396" t="b">
        <v>1</v>
      </c>
      <c r="S396" t="s">
        <v>42</v>
      </c>
      <c r="T396" t="str">
        <f>LEFT(S396,FIND("~",SUBSTITUTE(S396,"/","~",LEN(S396)-LEN(SUBSTITUTE(S396,"/",""))))-1)</f>
        <v>film &amp; video</v>
      </c>
      <c r="U396" t="str">
        <f>RIGHT(S396,LEN(S396)-FIND("/",S396))</f>
        <v>documentary</v>
      </c>
    </row>
    <row r="397" spans="1:21" ht="31" x14ac:dyDescent="0.35">
      <c r="A397">
        <v>395</v>
      </c>
      <c r="B397" s="4" t="s">
        <v>295</v>
      </c>
      <c r="C397" s="3" t="s">
        <v>842</v>
      </c>
      <c r="D397" s="11">
        <v>6500</v>
      </c>
      <c r="E397" s="11">
        <v>9238</v>
      </c>
      <c r="F397" s="9">
        <f>E397/D397*100</f>
        <v>142.12307692307692</v>
      </c>
      <c r="G397" s="6" t="s">
        <v>14</v>
      </c>
      <c r="H397">
        <v>220</v>
      </c>
      <c r="I397" s="11">
        <f>E397/H397</f>
        <v>41.990909090909092</v>
      </c>
      <c r="J397" t="s">
        <v>21</v>
      </c>
      <c r="K397" t="s">
        <v>22</v>
      </c>
      <c r="L397" s="19">
        <f>(((N397/60)/60)/24)+DATE(1970,1,1)</f>
        <v>40885.25</v>
      </c>
      <c r="M397" s="16">
        <f>(((N397/60)/60)/24)+DATE(1970,1,1)</f>
        <v>40885.25</v>
      </c>
      <c r="N397">
        <v>1323324000</v>
      </c>
      <c r="O397" s="19">
        <f>(((P397/60)/60)/24)+DATE(1970,1,1)</f>
        <v>40886.25</v>
      </c>
      <c r="P397">
        <v>1323410400</v>
      </c>
      <c r="Q397" t="b">
        <v>1</v>
      </c>
      <c r="R397" t="b">
        <v>0</v>
      </c>
      <c r="S397" t="s">
        <v>33</v>
      </c>
      <c r="T397" t="str">
        <f>LEFT(S397,FIND("~",SUBSTITUTE(S397,"/","~",LEN(S397)-LEN(SUBSTITUTE(S397,"/",""))))-1)</f>
        <v>theater</v>
      </c>
      <c r="U397" t="str">
        <f>RIGHT(S397,LEN(S397)-FIND("/",S397))</f>
        <v>plays</v>
      </c>
    </row>
    <row r="398" spans="1:21" x14ac:dyDescent="0.35">
      <c r="A398">
        <v>396</v>
      </c>
      <c r="B398" s="4" t="s">
        <v>843</v>
      </c>
      <c r="C398" s="3" t="s">
        <v>844</v>
      </c>
      <c r="D398" s="11">
        <v>6500</v>
      </c>
      <c r="E398" s="11">
        <v>77012</v>
      </c>
      <c r="F398" s="9">
        <f>E398/D398*100</f>
        <v>1184.8000000000002</v>
      </c>
      <c r="G398" s="6" t="s">
        <v>14</v>
      </c>
      <c r="H398">
        <v>1604</v>
      </c>
      <c r="I398" s="11">
        <f>E398/H398</f>
        <v>48.012468827930178</v>
      </c>
      <c r="J398" t="s">
        <v>26</v>
      </c>
      <c r="K398" t="s">
        <v>27</v>
      </c>
      <c r="L398" s="19">
        <f>(((N398/60)/60)/24)+DATE(1970,1,1)</f>
        <v>43378.208333333328</v>
      </c>
      <c r="M398" s="16">
        <f>(((N398/60)/60)/24)+DATE(1970,1,1)</f>
        <v>43378.208333333328</v>
      </c>
      <c r="N398">
        <v>1538715600</v>
      </c>
      <c r="O398" s="19">
        <f>(((P398/60)/60)/24)+DATE(1970,1,1)</f>
        <v>43386.208333333328</v>
      </c>
      <c r="P398">
        <v>1539406800</v>
      </c>
      <c r="Q398" t="b">
        <v>0</v>
      </c>
      <c r="R398" t="b">
        <v>0</v>
      </c>
      <c r="S398" t="s">
        <v>53</v>
      </c>
      <c r="T398" t="str">
        <f>LEFT(S398,FIND("~",SUBSTITUTE(S398,"/","~",LEN(S398)-LEN(SUBSTITUTE(S398,"/",""))))-1)</f>
        <v>film &amp; video</v>
      </c>
      <c r="U398" t="str">
        <f>RIGHT(S398,LEN(S398)-FIND("/",S398))</f>
        <v>drama</v>
      </c>
    </row>
    <row r="399" spans="1:21" x14ac:dyDescent="0.35">
      <c r="A399">
        <v>397</v>
      </c>
      <c r="B399" s="4" t="s">
        <v>845</v>
      </c>
      <c r="C399" s="3" t="s">
        <v>846</v>
      </c>
      <c r="D399" s="11">
        <v>6500</v>
      </c>
      <c r="E399" s="11">
        <v>14083</v>
      </c>
      <c r="F399" s="9">
        <f>E399/D399*100</f>
        <v>216.66153846153847</v>
      </c>
      <c r="G399" s="6" t="s">
        <v>14</v>
      </c>
      <c r="H399">
        <v>454</v>
      </c>
      <c r="I399" s="11">
        <f>E399/H399</f>
        <v>31.019823788546255</v>
      </c>
      <c r="J399" t="s">
        <v>21</v>
      </c>
      <c r="K399" t="s">
        <v>22</v>
      </c>
      <c r="L399" s="19">
        <f>(((N399/60)/60)/24)+DATE(1970,1,1)</f>
        <v>41417.208333333336</v>
      </c>
      <c r="M399" s="16">
        <f>(((N399/60)/60)/24)+DATE(1970,1,1)</f>
        <v>41417.208333333336</v>
      </c>
      <c r="N399">
        <v>1369285200</v>
      </c>
      <c r="O399" s="19">
        <f>(((P399/60)/60)/24)+DATE(1970,1,1)</f>
        <v>41423.208333333336</v>
      </c>
      <c r="P399">
        <v>1369803600</v>
      </c>
      <c r="Q399" t="b">
        <v>0</v>
      </c>
      <c r="R399" t="b">
        <v>0</v>
      </c>
      <c r="S399" t="s">
        <v>23</v>
      </c>
      <c r="T399" t="str">
        <f>LEFT(S399,FIND("~",SUBSTITUTE(S399,"/","~",LEN(S399)-LEN(SUBSTITUTE(S399,"/",""))))-1)</f>
        <v>music</v>
      </c>
      <c r="U399" t="str">
        <f>RIGHT(S399,LEN(S399)-FIND("/",S399))</f>
        <v>rock</v>
      </c>
    </row>
    <row r="400" spans="1:21" ht="31" x14ac:dyDescent="0.35">
      <c r="A400">
        <v>398</v>
      </c>
      <c r="B400" s="4" t="s">
        <v>847</v>
      </c>
      <c r="C400" s="3" t="s">
        <v>848</v>
      </c>
      <c r="D400" s="11">
        <v>6600</v>
      </c>
      <c r="E400" s="11">
        <v>12202</v>
      </c>
      <c r="F400" s="9">
        <f>E400/D400*100</f>
        <v>184.87878787878788</v>
      </c>
      <c r="G400" s="6" t="s">
        <v>14</v>
      </c>
      <c r="H400">
        <v>123</v>
      </c>
      <c r="I400" s="11">
        <f>E400/H400</f>
        <v>99.203252032520325</v>
      </c>
      <c r="J400" t="s">
        <v>107</v>
      </c>
      <c r="K400" t="s">
        <v>108</v>
      </c>
      <c r="L400" s="19">
        <f>(((N400/60)/60)/24)+DATE(1970,1,1)</f>
        <v>43228.208333333328</v>
      </c>
      <c r="M400" s="16">
        <f>(((N400/60)/60)/24)+DATE(1970,1,1)</f>
        <v>43228.208333333328</v>
      </c>
      <c r="N400">
        <v>1525755600</v>
      </c>
      <c r="O400" s="19">
        <f>(((P400/60)/60)/24)+DATE(1970,1,1)</f>
        <v>43230.208333333328</v>
      </c>
      <c r="P400">
        <v>1525928400</v>
      </c>
      <c r="Q400" t="b">
        <v>0</v>
      </c>
      <c r="R400" t="b">
        <v>1</v>
      </c>
      <c r="S400" t="s">
        <v>71</v>
      </c>
      <c r="T400" t="str">
        <f>LEFT(S400,FIND("~",SUBSTITUTE(S400,"/","~",LEN(S400)-LEN(SUBSTITUTE(S400,"/",""))))-1)</f>
        <v>film &amp; video</v>
      </c>
      <c r="U400" t="str">
        <f>RIGHT(S400,LEN(S400)-FIND("/",S400))</f>
        <v>animation</v>
      </c>
    </row>
    <row r="401" spans="1:21" x14ac:dyDescent="0.35">
      <c r="A401">
        <v>399</v>
      </c>
      <c r="B401" s="4" t="s">
        <v>849</v>
      </c>
      <c r="C401" s="3" t="s">
        <v>850</v>
      </c>
      <c r="D401" s="11">
        <v>6600</v>
      </c>
      <c r="E401" s="11">
        <v>62127</v>
      </c>
      <c r="F401" s="9">
        <f>E401/D401*100</f>
        <v>941.31818181818187</v>
      </c>
      <c r="G401" s="6" t="s">
        <v>14</v>
      </c>
      <c r="H401">
        <v>941</v>
      </c>
      <c r="I401" s="11">
        <f>E401/H401</f>
        <v>66.022316684378325</v>
      </c>
      <c r="J401" t="s">
        <v>21</v>
      </c>
      <c r="K401" t="s">
        <v>22</v>
      </c>
      <c r="L401" s="19">
        <f>(((N401/60)/60)/24)+DATE(1970,1,1)</f>
        <v>40576.25</v>
      </c>
      <c r="M401" s="16">
        <f>(((N401/60)/60)/24)+DATE(1970,1,1)</f>
        <v>40576.25</v>
      </c>
      <c r="N401">
        <v>1296626400</v>
      </c>
      <c r="O401" s="19">
        <f>(((P401/60)/60)/24)+DATE(1970,1,1)</f>
        <v>40583.25</v>
      </c>
      <c r="P401">
        <v>1297231200</v>
      </c>
      <c r="Q401" t="b">
        <v>0</v>
      </c>
      <c r="R401" t="b">
        <v>0</v>
      </c>
      <c r="S401" t="s">
        <v>60</v>
      </c>
      <c r="T401" t="str">
        <f>LEFT(S401,FIND("~",SUBSTITUTE(S401,"/","~",LEN(S401)-LEN(SUBSTITUTE(S401,"/",""))))-1)</f>
        <v>music</v>
      </c>
      <c r="U401" t="str">
        <f>RIGHT(S401,LEN(S401)-FIND("/",S401))</f>
        <v>indie rock</v>
      </c>
    </row>
    <row r="402" spans="1:21" ht="31" x14ac:dyDescent="0.35">
      <c r="A402">
        <v>400</v>
      </c>
      <c r="B402" s="4" t="s">
        <v>851</v>
      </c>
      <c r="C402" s="3" t="s">
        <v>852</v>
      </c>
      <c r="D402" s="11">
        <v>6600</v>
      </c>
      <c r="E402" s="11">
        <v>2</v>
      </c>
      <c r="F402" s="9">
        <f>E402/D402*100</f>
        <v>3.0303030303030304E-2</v>
      </c>
      <c r="G402" s="6" t="s">
        <v>14</v>
      </c>
      <c r="H402">
        <v>1</v>
      </c>
      <c r="I402" s="11">
        <f>E402/H402</f>
        <v>2</v>
      </c>
      <c r="J402" t="s">
        <v>21</v>
      </c>
      <c r="K402" t="s">
        <v>22</v>
      </c>
      <c r="L402" s="19">
        <f>(((N402/60)/60)/24)+DATE(1970,1,1)</f>
        <v>41502.208333333336</v>
      </c>
      <c r="M402" s="16">
        <f>(((N402/60)/60)/24)+DATE(1970,1,1)</f>
        <v>41502.208333333336</v>
      </c>
      <c r="N402">
        <v>1376629200</v>
      </c>
      <c r="O402" s="19">
        <f>(((P402/60)/60)/24)+DATE(1970,1,1)</f>
        <v>41524.208333333336</v>
      </c>
      <c r="P402">
        <v>1378530000</v>
      </c>
      <c r="Q402" t="b">
        <v>0</v>
      </c>
      <c r="R402" t="b">
        <v>1</v>
      </c>
      <c r="S402" t="s">
        <v>122</v>
      </c>
      <c r="T402" t="str">
        <f>LEFT(S402,FIND("~",SUBSTITUTE(S402,"/","~",LEN(S402)-LEN(SUBSTITUTE(S402,"/",""))))-1)</f>
        <v>photography</v>
      </c>
      <c r="U402" t="str">
        <f>RIGHT(S402,LEN(S402)-FIND("/",S402))</f>
        <v>photography books</v>
      </c>
    </row>
    <row r="403" spans="1:21" x14ac:dyDescent="0.35">
      <c r="A403">
        <v>401</v>
      </c>
      <c r="B403" s="4" t="s">
        <v>853</v>
      </c>
      <c r="C403" s="3" t="s">
        <v>854</v>
      </c>
      <c r="D403" s="11">
        <v>6600</v>
      </c>
      <c r="E403" s="11">
        <v>13772</v>
      </c>
      <c r="F403" s="9">
        <f>E403/D403*100</f>
        <v>208.66666666666666</v>
      </c>
      <c r="G403" s="6" t="s">
        <v>14</v>
      </c>
      <c r="H403">
        <v>299</v>
      </c>
      <c r="I403" s="11">
        <f>E403/H403</f>
        <v>46.060200668896321</v>
      </c>
      <c r="J403" t="s">
        <v>21</v>
      </c>
      <c r="K403" t="s">
        <v>22</v>
      </c>
      <c r="L403" s="19">
        <f>(((N403/60)/60)/24)+DATE(1970,1,1)</f>
        <v>43765.208333333328</v>
      </c>
      <c r="M403" s="16">
        <f>(((N403/60)/60)/24)+DATE(1970,1,1)</f>
        <v>43765.208333333328</v>
      </c>
      <c r="N403">
        <v>1572152400</v>
      </c>
      <c r="O403" s="19">
        <f>(((P403/60)/60)/24)+DATE(1970,1,1)</f>
        <v>43765.208333333328</v>
      </c>
      <c r="P403">
        <v>1572152400</v>
      </c>
      <c r="Q403" t="b">
        <v>0</v>
      </c>
      <c r="R403" t="b">
        <v>0</v>
      </c>
      <c r="S403" t="s">
        <v>33</v>
      </c>
      <c r="T403" t="str">
        <f>LEFT(S403,FIND("~",SUBSTITUTE(S403,"/","~",LEN(S403)-LEN(SUBSTITUTE(S403,"/",""))))-1)</f>
        <v>theater</v>
      </c>
      <c r="U403" t="str">
        <f>RIGHT(S403,LEN(S403)-FIND("/",S403))</f>
        <v>plays</v>
      </c>
    </row>
    <row r="404" spans="1:21" x14ac:dyDescent="0.35">
      <c r="A404">
        <v>402</v>
      </c>
      <c r="B404" s="4" t="s">
        <v>855</v>
      </c>
      <c r="C404" s="3" t="s">
        <v>856</v>
      </c>
      <c r="D404" s="11">
        <v>6600</v>
      </c>
      <c r="E404" s="11">
        <v>2946</v>
      </c>
      <c r="F404" s="9">
        <f>E404/D404*100</f>
        <v>44.636363636363633</v>
      </c>
      <c r="G404" s="6" t="s">
        <v>14</v>
      </c>
      <c r="H404">
        <v>40</v>
      </c>
      <c r="I404" s="11">
        <f>E404/H404</f>
        <v>73.650000000000006</v>
      </c>
      <c r="J404" t="s">
        <v>21</v>
      </c>
      <c r="K404" t="s">
        <v>22</v>
      </c>
      <c r="L404" s="19">
        <f>(((N404/60)/60)/24)+DATE(1970,1,1)</f>
        <v>40914.25</v>
      </c>
      <c r="M404" s="16">
        <f>(((N404/60)/60)/24)+DATE(1970,1,1)</f>
        <v>40914.25</v>
      </c>
      <c r="N404">
        <v>1325829600</v>
      </c>
      <c r="O404" s="19">
        <f>(((P404/60)/60)/24)+DATE(1970,1,1)</f>
        <v>40961.25</v>
      </c>
      <c r="P404">
        <v>1329890400</v>
      </c>
      <c r="Q404" t="b">
        <v>0</v>
      </c>
      <c r="R404" t="b">
        <v>1</v>
      </c>
      <c r="S404" t="s">
        <v>100</v>
      </c>
      <c r="T404" t="str">
        <f>LEFT(S404,FIND("~",SUBSTITUTE(S404,"/","~",LEN(S404)-LEN(SUBSTITUTE(S404,"/",""))))-1)</f>
        <v>film &amp; video</v>
      </c>
      <c r="U404" t="str">
        <f>RIGHT(S404,LEN(S404)-FIND("/",S404))</f>
        <v>shorts</v>
      </c>
    </row>
    <row r="405" spans="1:21" x14ac:dyDescent="0.35">
      <c r="A405">
        <v>403</v>
      </c>
      <c r="B405" s="4" t="s">
        <v>857</v>
      </c>
      <c r="C405" s="3" t="s">
        <v>858</v>
      </c>
      <c r="D405" s="11">
        <v>6700</v>
      </c>
      <c r="E405" s="11">
        <v>168820</v>
      </c>
      <c r="F405" s="9">
        <f>E405/D405*100</f>
        <v>2519.7014925373137</v>
      </c>
      <c r="G405" s="6" t="s">
        <v>14</v>
      </c>
      <c r="H405">
        <v>3015</v>
      </c>
      <c r="I405" s="11">
        <f>E405/H405</f>
        <v>55.99336650082919</v>
      </c>
      <c r="J405" t="s">
        <v>15</v>
      </c>
      <c r="K405" t="s">
        <v>16</v>
      </c>
      <c r="L405" s="19">
        <f>(((N405/60)/60)/24)+DATE(1970,1,1)</f>
        <v>40310.208333333336</v>
      </c>
      <c r="M405" s="16">
        <f>(((N405/60)/60)/24)+DATE(1970,1,1)</f>
        <v>40310.208333333336</v>
      </c>
      <c r="N405">
        <v>1273640400</v>
      </c>
      <c r="O405" s="19">
        <f>(((P405/60)/60)/24)+DATE(1970,1,1)</f>
        <v>40346.208333333336</v>
      </c>
      <c r="P405">
        <v>1276750800</v>
      </c>
      <c r="Q405" t="b">
        <v>0</v>
      </c>
      <c r="R405" t="b">
        <v>1</v>
      </c>
      <c r="S405" t="s">
        <v>33</v>
      </c>
      <c r="T405" t="str">
        <f>LEFT(S405,FIND("~",SUBSTITUTE(S405,"/","~",LEN(S405)-LEN(SUBSTITUTE(S405,"/",""))))-1)</f>
        <v>theater</v>
      </c>
      <c r="U405" t="str">
        <f>RIGHT(S405,LEN(S405)-FIND("/",S405))</f>
        <v>plays</v>
      </c>
    </row>
    <row r="406" spans="1:21" x14ac:dyDescent="0.35">
      <c r="A406">
        <v>404</v>
      </c>
      <c r="B406" s="4" t="s">
        <v>859</v>
      </c>
      <c r="C406" s="3" t="s">
        <v>860</v>
      </c>
      <c r="D406" s="11">
        <v>6700</v>
      </c>
      <c r="E406" s="11">
        <v>154321</v>
      </c>
      <c r="F406" s="9">
        <f>E406/D406*100</f>
        <v>2303.2985074626863</v>
      </c>
      <c r="G406" s="6" t="s">
        <v>14</v>
      </c>
      <c r="H406">
        <v>2237</v>
      </c>
      <c r="I406" s="11">
        <f>E406/H406</f>
        <v>68.985695127402778</v>
      </c>
      <c r="J406" t="s">
        <v>21</v>
      </c>
      <c r="K406" t="s">
        <v>22</v>
      </c>
      <c r="L406" s="19">
        <f>(((N406/60)/60)/24)+DATE(1970,1,1)</f>
        <v>43053.25</v>
      </c>
      <c r="M406" s="16">
        <f>(((N406/60)/60)/24)+DATE(1970,1,1)</f>
        <v>43053.25</v>
      </c>
      <c r="N406">
        <v>1510639200</v>
      </c>
      <c r="O406" s="19">
        <f>(((P406/60)/60)/24)+DATE(1970,1,1)</f>
        <v>43056.25</v>
      </c>
      <c r="P406">
        <v>1510898400</v>
      </c>
      <c r="Q406" t="b">
        <v>0</v>
      </c>
      <c r="R406" t="b">
        <v>0</v>
      </c>
      <c r="S406" t="s">
        <v>33</v>
      </c>
      <c r="T406" t="str">
        <f>LEFT(S406,FIND("~",SUBSTITUTE(S406,"/","~",LEN(S406)-LEN(SUBSTITUTE(S406,"/",""))))-1)</f>
        <v>theater</v>
      </c>
      <c r="U406" t="str">
        <f>RIGHT(S406,LEN(S406)-FIND("/",S406))</f>
        <v>plays</v>
      </c>
    </row>
    <row r="407" spans="1:21" x14ac:dyDescent="0.35">
      <c r="A407">
        <v>405</v>
      </c>
      <c r="B407" s="4" t="s">
        <v>861</v>
      </c>
      <c r="C407" s="3" t="s">
        <v>862</v>
      </c>
      <c r="D407" s="11">
        <v>6700</v>
      </c>
      <c r="E407" s="11">
        <v>26527</v>
      </c>
      <c r="F407" s="9">
        <f>E407/D407*100</f>
        <v>395.92537313432837</v>
      </c>
      <c r="G407" s="6" t="s">
        <v>14</v>
      </c>
      <c r="H407">
        <v>435</v>
      </c>
      <c r="I407" s="11">
        <f>E407/H407</f>
        <v>60.981609195402299</v>
      </c>
      <c r="J407" t="s">
        <v>21</v>
      </c>
      <c r="K407" t="s">
        <v>22</v>
      </c>
      <c r="L407" s="19">
        <f>(((N407/60)/60)/24)+DATE(1970,1,1)</f>
        <v>43255.208333333328</v>
      </c>
      <c r="M407" s="16">
        <f>(((N407/60)/60)/24)+DATE(1970,1,1)</f>
        <v>43255.208333333328</v>
      </c>
      <c r="N407">
        <v>1528088400</v>
      </c>
      <c r="O407" s="19">
        <f>(((P407/60)/60)/24)+DATE(1970,1,1)</f>
        <v>43305.208333333328</v>
      </c>
      <c r="P407">
        <v>1532408400</v>
      </c>
      <c r="Q407" t="b">
        <v>0</v>
      </c>
      <c r="R407" t="b">
        <v>0</v>
      </c>
      <c r="S407" t="s">
        <v>33</v>
      </c>
      <c r="T407" t="str">
        <f>LEFT(S407,FIND("~",SUBSTITUTE(S407,"/","~",LEN(S407)-LEN(SUBSTITUTE(S407,"/",""))))-1)</f>
        <v>theater</v>
      </c>
      <c r="U407" t="str">
        <f>RIGHT(S407,LEN(S407)-FIND("/",S407))</f>
        <v>plays</v>
      </c>
    </row>
    <row r="408" spans="1:21" x14ac:dyDescent="0.35">
      <c r="A408">
        <v>406</v>
      </c>
      <c r="B408" s="4" t="s">
        <v>863</v>
      </c>
      <c r="C408" s="3" t="s">
        <v>864</v>
      </c>
      <c r="D408" s="11">
        <v>6700</v>
      </c>
      <c r="E408" s="11">
        <v>71583</v>
      </c>
      <c r="F408" s="9">
        <f>E408/D408*100</f>
        <v>1068.4029850746269</v>
      </c>
      <c r="G408" s="6" t="s">
        <v>14</v>
      </c>
      <c r="H408">
        <v>645</v>
      </c>
      <c r="I408" s="11">
        <f>E408/H408</f>
        <v>110.98139534883721</v>
      </c>
      <c r="J408" t="s">
        <v>21</v>
      </c>
      <c r="K408" t="s">
        <v>22</v>
      </c>
      <c r="L408" s="19">
        <f>(((N408/60)/60)/24)+DATE(1970,1,1)</f>
        <v>41304.25</v>
      </c>
      <c r="M408" s="16">
        <f>(((N408/60)/60)/24)+DATE(1970,1,1)</f>
        <v>41304.25</v>
      </c>
      <c r="N408">
        <v>1359525600</v>
      </c>
      <c r="O408" s="19">
        <f>(((P408/60)/60)/24)+DATE(1970,1,1)</f>
        <v>41316.25</v>
      </c>
      <c r="P408">
        <v>1360562400</v>
      </c>
      <c r="Q408" t="b">
        <v>1</v>
      </c>
      <c r="R408" t="b">
        <v>0</v>
      </c>
      <c r="S408" t="s">
        <v>42</v>
      </c>
      <c r="T408" t="str">
        <f>LEFT(S408,FIND("~",SUBSTITUTE(S408,"/","~",LEN(S408)-LEN(SUBSTITUTE(S408,"/",""))))-1)</f>
        <v>film &amp; video</v>
      </c>
      <c r="U408" t="str">
        <f>RIGHT(S408,LEN(S408)-FIND("/",S408))</f>
        <v>documentary</v>
      </c>
    </row>
    <row r="409" spans="1:21" x14ac:dyDescent="0.35">
      <c r="A409">
        <v>407</v>
      </c>
      <c r="B409" s="4" t="s">
        <v>865</v>
      </c>
      <c r="C409" s="3" t="s">
        <v>866</v>
      </c>
      <c r="D409" s="11">
        <v>6700</v>
      </c>
      <c r="E409" s="11">
        <v>12100</v>
      </c>
      <c r="F409" s="9">
        <f>E409/D409*100</f>
        <v>180.59701492537314</v>
      </c>
      <c r="G409" s="6" t="s">
        <v>14</v>
      </c>
      <c r="H409">
        <v>484</v>
      </c>
      <c r="I409" s="11">
        <f>E409/H409</f>
        <v>25</v>
      </c>
      <c r="J409" t="s">
        <v>36</v>
      </c>
      <c r="K409" t="s">
        <v>37</v>
      </c>
      <c r="L409" s="19">
        <f>(((N409/60)/60)/24)+DATE(1970,1,1)</f>
        <v>43751.208333333328</v>
      </c>
      <c r="M409" s="16">
        <f>(((N409/60)/60)/24)+DATE(1970,1,1)</f>
        <v>43751.208333333328</v>
      </c>
      <c r="N409">
        <v>1570942800</v>
      </c>
      <c r="O409" s="19">
        <f>(((P409/60)/60)/24)+DATE(1970,1,1)</f>
        <v>43758.208333333328</v>
      </c>
      <c r="P409">
        <v>1571547600</v>
      </c>
      <c r="Q409" t="b">
        <v>0</v>
      </c>
      <c r="R409" t="b">
        <v>0</v>
      </c>
      <c r="S409" t="s">
        <v>33</v>
      </c>
      <c r="T409" t="str">
        <f>LEFT(S409,FIND("~",SUBSTITUTE(S409,"/","~",LEN(S409)-LEN(SUBSTITUTE(S409,"/",""))))-1)</f>
        <v>theater</v>
      </c>
      <c r="U409" t="str">
        <f>RIGHT(S409,LEN(S409)-FIND("/",S409))</f>
        <v>plays</v>
      </c>
    </row>
    <row r="410" spans="1:21" x14ac:dyDescent="0.35">
      <c r="A410">
        <v>408</v>
      </c>
      <c r="B410" s="4" t="s">
        <v>867</v>
      </c>
      <c r="C410" s="3" t="s">
        <v>868</v>
      </c>
      <c r="D410" s="11">
        <v>6800</v>
      </c>
      <c r="E410" s="11">
        <v>12129</v>
      </c>
      <c r="F410" s="9">
        <f>E410/D410*100</f>
        <v>178.36764705882354</v>
      </c>
      <c r="G410" s="6" t="s">
        <v>14</v>
      </c>
      <c r="H410">
        <v>154</v>
      </c>
      <c r="I410" s="11">
        <f>E410/H410</f>
        <v>78.759740259740255</v>
      </c>
      <c r="J410" t="s">
        <v>15</v>
      </c>
      <c r="K410" t="s">
        <v>16</v>
      </c>
      <c r="L410" s="19">
        <f>(((N410/60)/60)/24)+DATE(1970,1,1)</f>
        <v>42541.208333333328</v>
      </c>
      <c r="M410" s="16">
        <f>(((N410/60)/60)/24)+DATE(1970,1,1)</f>
        <v>42541.208333333328</v>
      </c>
      <c r="N410">
        <v>1466398800</v>
      </c>
      <c r="O410" s="19">
        <f>(((P410/60)/60)/24)+DATE(1970,1,1)</f>
        <v>42561.208333333328</v>
      </c>
      <c r="P410">
        <v>1468126800</v>
      </c>
      <c r="Q410" t="b">
        <v>0</v>
      </c>
      <c r="R410" t="b">
        <v>0</v>
      </c>
      <c r="S410" t="s">
        <v>42</v>
      </c>
      <c r="T410" t="str">
        <f>LEFT(S410,FIND("~",SUBSTITUTE(S410,"/","~",LEN(S410)-LEN(SUBSTITUTE(S410,"/",""))))-1)</f>
        <v>film &amp; video</v>
      </c>
      <c r="U410" t="str">
        <f>RIGHT(S410,LEN(S410)-FIND("/",S410))</f>
        <v>documentary</v>
      </c>
    </row>
    <row r="411" spans="1:21" x14ac:dyDescent="0.35">
      <c r="A411">
        <v>409</v>
      </c>
      <c r="B411" s="4" t="s">
        <v>243</v>
      </c>
      <c r="C411" s="3" t="s">
        <v>869</v>
      </c>
      <c r="D411" s="11">
        <v>6800</v>
      </c>
      <c r="E411" s="11">
        <v>62804</v>
      </c>
      <c r="F411" s="9">
        <f>E411/D411*100</f>
        <v>923.58823529411768</v>
      </c>
      <c r="G411" s="6" t="s">
        <v>14</v>
      </c>
      <c r="H411">
        <v>714</v>
      </c>
      <c r="I411" s="11">
        <f>E411/H411</f>
        <v>87.960784313725483</v>
      </c>
      <c r="J411" t="s">
        <v>21</v>
      </c>
      <c r="K411" t="s">
        <v>22</v>
      </c>
      <c r="L411" s="19">
        <f>(((N411/60)/60)/24)+DATE(1970,1,1)</f>
        <v>42843.208333333328</v>
      </c>
      <c r="M411" s="16">
        <f>(((N411/60)/60)/24)+DATE(1970,1,1)</f>
        <v>42843.208333333328</v>
      </c>
      <c r="N411">
        <v>1492491600</v>
      </c>
      <c r="O411" s="19">
        <f>(((P411/60)/60)/24)+DATE(1970,1,1)</f>
        <v>42847.208333333328</v>
      </c>
      <c r="P411">
        <v>1492837200</v>
      </c>
      <c r="Q411" t="b">
        <v>0</v>
      </c>
      <c r="R411" t="b">
        <v>0</v>
      </c>
      <c r="S411" t="s">
        <v>23</v>
      </c>
      <c r="T411" t="str">
        <f>LEFT(S411,FIND("~",SUBSTITUTE(S411,"/","~",LEN(S411)-LEN(SUBSTITUTE(S411,"/",""))))-1)</f>
        <v>music</v>
      </c>
      <c r="U411" t="str">
        <f>RIGHT(S411,LEN(S411)-FIND("/",S411))</f>
        <v>rock</v>
      </c>
    </row>
    <row r="412" spans="1:21" x14ac:dyDescent="0.35">
      <c r="A412">
        <v>410</v>
      </c>
      <c r="B412" s="4" t="s">
        <v>870</v>
      </c>
      <c r="C412" s="3" t="s">
        <v>871</v>
      </c>
      <c r="D412" s="11">
        <v>6800</v>
      </c>
      <c r="E412" s="11">
        <v>55536</v>
      </c>
      <c r="F412" s="9">
        <f>E412/D412*100</f>
        <v>816.70588235294122</v>
      </c>
      <c r="G412" s="6" t="s">
        <v>14</v>
      </c>
      <c r="H412">
        <v>1111</v>
      </c>
      <c r="I412" s="11">
        <f>E412/H412</f>
        <v>49.987398739873989</v>
      </c>
      <c r="J412" t="s">
        <v>21</v>
      </c>
      <c r="K412" t="s">
        <v>22</v>
      </c>
      <c r="L412" s="19">
        <f>(((N412/60)/60)/24)+DATE(1970,1,1)</f>
        <v>42122.208333333328</v>
      </c>
      <c r="M412" s="16">
        <f>(((N412/60)/60)/24)+DATE(1970,1,1)</f>
        <v>42122.208333333328</v>
      </c>
      <c r="N412">
        <v>1430197200</v>
      </c>
      <c r="O412" s="19">
        <f>(((P412/60)/60)/24)+DATE(1970,1,1)</f>
        <v>42122.208333333328</v>
      </c>
      <c r="P412">
        <v>1430197200</v>
      </c>
      <c r="Q412" t="b">
        <v>0</v>
      </c>
      <c r="R412" t="b">
        <v>0</v>
      </c>
      <c r="S412" t="s">
        <v>292</v>
      </c>
      <c r="T412" t="str">
        <f>LEFT(S412,FIND("~",SUBSTITUTE(S412,"/","~",LEN(S412)-LEN(SUBSTITUTE(S412,"/",""))))-1)</f>
        <v>games</v>
      </c>
      <c r="U412" t="str">
        <f>RIGHT(S412,LEN(S412)-FIND("/",S412))</f>
        <v>mobile games</v>
      </c>
    </row>
    <row r="413" spans="1:21" x14ac:dyDescent="0.35">
      <c r="A413">
        <v>411</v>
      </c>
      <c r="B413" s="4" t="s">
        <v>872</v>
      </c>
      <c r="C413" s="3" t="s">
        <v>873</v>
      </c>
      <c r="D413" s="11">
        <v>6800</v>
      </c>
      <c r="E413" s="11">
        <v>8161</v>
      </c>
      <c r="F413" s="9">
        <f>E413/D413*100</f>
        <v>120.01470588235294</v>
      </c>
      <c r="G413" s="6" t="s">
        <v>14</v>
      </c>
      <c r="H413">
        <v>82</v>
      </c>
      <c r="I413" s="11">
        <f>E413/H413</f>
        <v>99.524390243902445</v>
      </c>
      <c r="J413" t="s">
        <v>21</v>
      </c>
      <c r="K413" t="s">
        <v>22</v>
      </c>
      <c r="L413" s="19">
        <f>(((N413/60)/60)/24)+DATE(1970,1,1)</f>
        <v>42884.208333333328</v>
      </c>
      <c r="M413" s="16">
        <f>(((N413/60)/60)/24)+DATE(1970,1,1)</f>
        <v>42884.208333333328</v>
      </c>
      <c r="N413">
        <v>1496034000</v>
      </c>
      <c r="O413" s="19">
        <f>(((P413/60)/60)/24)+DATE(1970,1,1)</f>
        <v>42886.208333333328</v>
      </c>
      <c r="P413">
        <v>1496206800</v>
      </c>
      <c r="Q413" t="b">
        <v>0</v>
      </c>
      <c r="R413" t="b">
        <v>0</v>
      </c>
      <c r="S413" t="s">
        <v>33</v>
      </c>
      <c r="T413" t="str">
        <f>LEFT(S413,FIND("~",SUBSTITUTE(S413,"/","~",LEN(S413)-LEN(SUBSTITUTE(S413,"/",""))))-1)</f>
        <v>theater</v>
      </c>
      <c r="U413" t="str">
        <f>RIGHT(S413,LEN(S413)-FIND("/",S413))</f>
        <v>plays</v>
      </c>
    </row>
    <row r="414" spans="1:21" x14ac:dyDescent="0.35">
      <c r="A414">
        <v>412</v>
      </c>
      <c r="B414" s="4" t="s">
        <v>874</v>
      </c>
      <c r="C414" s="3" t="s">
        <v>875</v>
      </c>
      <c r="D414" s="11">
        <v>6900</v>
      </c>
      <c r="E414" s="11">
        <v>14046</v>
      </c>
      <c r="F414" s="9">
        <f>E414/D414*100</f>
        <v>203.56521739130434</v>
      </c>
      <c r="G414" s="6" t="s">
        <v>14</v>
      </c>
      <c r="H414">
        <v>134</v>
      </c>
      <c r="I414" s="11">
        <f>E414/H414</f>
        <v>104.82089552238806</v>
      </c>
      <c r="J414" t="s">
        <v>21</v>
      </c>
      <c r="K414" t="s">
        <v>22</v>
      </c>
      <c r="L414" s="19">
        <f>(((N414/60)/60)/24)+DATE(1970,1,1)</f>
        <v>41642.25</v>
      </c>
      <c r="M414" s="16">
        <f>(((N414/60)/60)/24)+DATE(1970,1,1)</f>
        <v>41642.25</v>
      </c>
      <c r="N414">
        <v>1388728800</v>
      </c>
      <c r="O414" s="19">
        <f>(((P414/60)/60)/24)+DATE(1970,1,1)</f>
        <v>41652.25</v>
      </c>
      <c r="P414">
        <v>1389592800</v>
      </c>
      <c r="Q414" t="b">
        <v>0</v>
      </c>
      <c r="R414" t="b">
        <v>0</v>
      </c>
      <c r="S414" t="s">
        <v>119</v>
      </c>
      <c r="T414" t="str">
        <f>LEFT(S414,FIND("~",SUBSTITUTE(S414,"/","~",LEN(S414)-LEN(SUBSTITUTE(S414,"/",""))))-1)</f>
        <v>publishing</v>
      </c>
      <c r="U414" t="str">
        <f>RIGHT(S414,LEN(S414)-FIND("/",S414))</f>
        <v>fiction</v>
      </c>
    </row>
    <row r="415" spans="1:21" x14ac:dyDescent="0.35">
      <c r="A415">
        <v>413</v>
      </c>
      <c r="B415" s="4" t="s">
        <v>876</v>
      </c>
      <c r="C415" s="3" t="s">
        <v>877</v>
      </c>
      <c r="D415" s="11">
        <v>6900</v>
      </c>
      <c r="E415" s="11">
        <v>117628</v>
      </c>
      <c r="F415" s="9">
        <f>E415/D415*100</f>
        <v>1704.753623188406</v>
      </c>
      <c r="G415" s="6" t="s">
        <v>14</v>
      </c>
      <c r="H415">
        <v>1089</v>
      </c>
      <c r="I415" s="11">
        <f>E415/H415</f>
        <v>108.01469237832875</v>
      </c>
      <c r="J415" t="s">
        <v>21</v>
      </c>
      <c r="K415" t="s">
        <v>22</v>
      </c>
      <c r="L415" s="19">
        <f>(((N415/60)/60)/24)+DATE(1970,1,1)</f>
        <v>43431.25</v>
      </c>
      <c r="M415" s="16">
        <f>(((N415/60)/60)/24)+DATE(1970,1,1)</f>
        <v>43431.25</v>
      </c>
      <c r="N415">
        <v>1543298400</v>
      </c>
      <c r="O415" s="19">
        <f>(((P415/60)/60)/24)+DATE(1970,1,1)</f>
        <v>43458.25</v>
      </c>
      <c r="P415">
        <v>1545631200</v>
      </c>
      <c r="Q415" t="b">
        <v>0</v>
      </c>
      <c r="R415" t="b">
        <v>0</v>
      </c>
      <c r="S415" t="s">
        <v>71</v>
      </c>
      <c r="T415" t="str">
        <f>LEFT(S415,FIND("~",SUBSTITUTE(S415,"/","~",LEN(S415)-LEN(SUBSTITUTE(S415,"/",""))))-1)</f>
        <v>film &amp; video</v>
      </c>
      <c r="U415" t="str">
        <f>RIGHT(S415,LEN(S415)-FIND("/",S415))</f>
        <v>animation</v>
      </c>
    </row>
    <row r="416" spans="1:21" x14ac:dyDescent="0.35">
      <c r="A416">
        <v>414</v>
      </c>
      <c r="B416" s="4" t="s">
        <v>878</v>
      </c>
      <c r="C416" s="3" t="s">
        <v>879</v>
      </c>
      <c r="D416" s="11">
        <v>6900</v>
      </c>
      <c r="E416" s="11">
        <v>159405</v>
      </c>
      <c r="F416" s="9">
        <f>E416/D416*100</f>
        <v>2310.217391304348</v>
      </c>
      <c r="G416" s="6" t="s">
        <v>14</v>
      </c>
      <c r="H416">
        <v>5497</v>
      </c>
      <c r="I416" s="11">
        <f>E416/H416</f>
        <v>28.998544660724033</v>
      </c>
      <c r="J416" t="s">
        <v>21</v>
      </c>
      <c r="K416" t="s">
        <v>22</v>
      </c>
      <c r="L416" s="19">
        <f>(((N416/60)/60)/24)+DATE(1970,1,1)</f>
        <v>40288.208333333336</v>
      </c>
      <c r="M416" s="16">
        <f>(((N416/60)/60)/24)+DATE(1970,1,1)</f>
        <v>40288.208333333336</v>
      </c>
      <c r="N416">
        <v>1271739600</v>
      </c>
      <c r="O416" s="19">
        <f>(((P416/60)/60)/24)+DATE(1970,1,1)</f>
        <v>40296.208333333336</v>
      </c>
      <c r="P416">
        <v>1272430800</v>
      </c>
      <c r="Q416" t="b">
        <v>0</v>
      </c>
      <c r="R416" t="b">
        <v>1</v>
      </c>
      <c r="S416" t="s">
        <v>17</v>
      </c>
      <c r="T416" t="str">
        <f>LEFT(S416,FIND("~",SUBSTITUTE(S416,"/","~",LEN(S416)-LEN(SUBSTITUTE(S416,"/",""))))-1)</f>
        <v>food</v>
      </c>
      <c r="U416" t="str">
        <f>RIGHT(S416,LEN(S416)-FIND("/",S416))</f>
        <v>food trucks</v>
      </c>
    </row>
    <row r="417" spans="1:21" x14ac:dyDescent="0.35">
      <c r="A417">
        <v>415</v>
      </c>
      <c r="B417" s="4" t="s">
        <v>880</v>
      </c>
      <c r="C417" s="3" t="s">
        <v>881</v>
      </c>
      <c r="D417" s="11">
        <v>6900</v>
      </c>
      <c r="E417" s="11">
        <v>12552</v>
      </c>
      <c r="F417" s="9">
        <f>E417/D417*100</f>
        <v>181.91304347826087</v>
      </c>
      <c r="G417" s="6" t="s">
        <v>14</v>
      </c>
      <c r="H417">
        <v>418</v>
      </c>
      <c r="I417" s="11">
        <f>E417/H417</f>
        <v>30.028708133971293</v>
      </c>
      <c r="J417" t="s">
        <v>21</v>
      </c>
      <c r="K417" t="s">
        <v>22</v>
      </c>
      <c r="L417" s="19">
        <f>(((N417/60)/60)/24)+DATE(1970,1,1)</f>
        <v>40921.25</v>
      </c>
      <c r="M417" s="16">
        <f>(((N417/60)/60)/24)+DATE(1970,1,1)</f>
        <v>40921.25</v>
      </c>
      <c r="N417">
        <v>1326434400</v>
      </c>
      <c r="O417" s="19">
        <f>(((P417/60)/60)/24)+DATE(1970,1,1)</f>
        <v>40938.25</v>
      </c>
      <c r="P417">
        <v>1327903200</v>
      </c>
      <c r="Q417" t="b">
        <v>0</v>
      </c>
      <c r="R417" t="b">
        <v>0</v>
      </c>
      <c r="S417" t="s">
        <v>33</v>
      </c>
      <c r="T417" t="str">
        <f>LEFT(S417,FIND("~",SUBSTITUTE(S417,"/","~",LEN(S417)-LEN(SUBSTITUTE(S417,"/",""))))-1)</f>
        <v>theater</v>
      </c>
      <c r="U417" t="str">
        <f>RIGHT(S417,LEN(S417)-FIND("/",S417))</f>
        <v>plays</v>
      </c>
    </row>
    <row r="418" spans="1:21" ht="31" x14ac:dyDescent="0.35">
      <c r="A418">
        <v>416</v>
      </c>
      <c r="B418" s="4" t="s">
        <v>882</v>
      </c>
      <c r="C418" s="3" t="s">
        <v>883</v>
      </c>
      <c r="D418" s="11">
        <v>6900</v>
      </c>
      <c r="E418" s="11">
        <v>59007</v>
      </c>
      <c r="F418" s="9">
        <f>E418/D418*100</f>
        <v>855.17391304347825</v>
      </c>
      <c r="G418" s="6" t="s">
        <v>14</v>
      </c>
      <c r="H418">
        <v>1439</v>
      </c>
      <c r="I418" s="11">
        <f>E418/H418</f>
        <v>41.005559416261292</v>
      </c>
      <c r="J418" t="s">
        <v>21</v>
      </c>
      <c r="K418" t="s">
        <v>22</v>
      </c>
      <c r="L418" s="19">
        <f>(((N418/60)/60)/24)+DATE(1970,1,1)</f>
        <v>40560.25</v>
      </c>
      <c r="M418" s="16">
        <f>(((N418/60)/60)/24)+DATE(1970,1,1)</f>
        <v>40560.25</v>
      </c>
      <c r="N418">
        <v>1295244000</v>
      </c>
      <c r="O418" s="19">
        <f>(((P418/60)/60)/24)+DATE(1970,1,1)</f>
        <v>40569.25</v>
      </c>
      <c r="P418">
        <v>1296021600</v>
      </c>
      <c r="Q418" t="b">
        <v>0</v>
      </c>
      <c r="R418" t="b">
        <v>1</v>
      </c>
      <c r="S418" t="s">
        <v>42</v>
      </c>
      <c r="T418" t="str">
        <f>LEFT(S418,FIND("~",SUBSTITUTE(S418,"/","~",LEN(S418)-LEN(SUBSTITUTE(S418,"/",""))))-1)</f>
        <v>film &amp; video</v>
      </c>
      <c r="U418" t="str">
        <f>RIGHT(S418,LEN(S418)-FIND("/",S418))</f>
        <v>documentary</v>
      </c>
    </row>
    <row r="419" spans="1:21" x14ac:dyDescent="0.35">
      <c r="A419">
        <v>417</v>
      </c>
      <c r="B419" s="4" t="s">
        <v>884</v>
      </c>
      <c r="C419" s="3" t="s">
        <v>885</v>
      </c>
      <c r="D419" s="11">
        <v>7000</v>
      </c>
      <c r="E419" s="11">
        <v>943</v>
      </c>
      <c r="F419" s="9">
        <f>E419/D419*100</f>
        <v>13.47142857142857</v>
      </c>
      <c r="G419" s="6" t="s">
        <v>14</v>
      </c>
      <c r="H419">
        <v>15</v>
      </c>
      <c r="I419" s="11">
        <f>E419/H419</f>
        <v>62.866666666666667</v>
      </c>
      <c r="J419" t="s">
        <v>21</v>
      </c>
      <c r="K419" t="s">
        <v>22</v>
      </c>
      <c r="L419" s="19">
        <f>(((N419/60)/60)/24)+DATE(1970,1,1)</f>
        <v>43407.208333333328</v>
      </c>
      <c r="M419" s="16">
        <f>(((N419/60)/60)/24)+DATE(1970,1,1)</f>
        <v>43407.208333333328</v>
      </c>
      <c r="N419">
        <v>1541221200</v>
      </c>
      <c r="O419" s="19">
        <f>(((P419/60)/60)/24)+DATE(1970,1,1)</f>
        <v>43431.25</v>
      </c>
      <c r="P419">
        <v>1543298400</v>
      </c>
      <c r="Q419" t="b">
        <v>0</v>
      </c>
      <c r="R419" t="b">
        <v>0</v>
      </c>
      <c r="S419" t="s">
        <v>33</v>
      </c>
      <c r="T419" t="str">
        <f>LEFT(S419,FIND("~",SUBSTITUTE(S419,"/","~",LEN(S419)-LEN(SUBSTITUTE(S419,"/",""))))-1)</f>
        <v>theater</v>
      </c>
      <c r="U419" t="str">
        <f>RIGHT(S419,LEN(S419)-FIND("/",S419))</f>
        <v>plays</v>
      </c>
    </row>
    <row r="420" spans="1:21" x14ac:dyDescent="0.35">
      <c r="A420">
        <v>418</v>
      </c>
      <c r="B420" s="4" t="s">
        <v>105</v>
      </c>
      <c r="C420" s="3" t="s">
        <v>886</v>
      </c>
      <c r="D420" s="11">
        <v>7000</v>
      </c>
      <c r="E420" s="11">
        <v>93963</v>
      </c>
      <c r="F420" s="9">
        <f>E420/D420*100</f>
        <v>1342.3285714285714</v>
      </c>
      <c r="G420" s="6" t="s">
        <v>14</v>
      </c>
      <c r="H420">
        <v>1999</v>
      </c>
      <c r="I420" s="11">
        <f>E420/H420</f>
        <v>47.005002501250623</v>
      </c>
      <c r="J420" t="s">
        <v>15</v>
      </c>
      <c r="K420" t="s">
        <v>16</v>
      </c>
      <c r="L420" s="19">
        <f>(((N420/60)/60)/24)+DATE(1970,1,1)</f>
        <v>41035.208333333336</v>
      </c>
      <c r="M420" s="16">
        <f>(((N420/60)/60)/24)+DATE(1970,1,1)</f>
        <v>41035.208333333336</v>
      </c>
      <c r="N420">
        <v>1336280400</v>
      </c>
      <c r="O420" s="19">
        <f>(((P420/60)/60)/24)+DATE(1970,1,1)</f>
        <v>41036.208333333336</v>
      </c>
      <c r="P420">
        <v>1336366800</v>
      </c>
      <c r="Q420" t="b">
        <v>0</v>
      </c>
      <c r="R420" t="b">
        <v>0</v>
      </c>
      <c r="S420" t="s">
        <v>42</v>
      </c>
      <c r="T420" t="str">
        <f>LEFT(S420,FIND("~",SUBSTITUTE(S420,"/","~",LEN(S420)-LEN(SUBSTITUTE(S420,"/",""))))-1)</f>
        <v>film &amp; video</v>
      </c>
      <c r="U420" t="str">
        <f>RIGHT(S420,LEN(S420)-FIND("/",S420))</f>
        <v>documentary</v>
      </c>
    </row>
    <row r="421" spans="1:21" x14ac:dyDescent="0.35">
      <c r="A421">
        <v>419</v>
      </c>
      <c r="B421" s="4" t="s">
        <v>887</v>
      </c>
      <c r="C421" s="3" t="s">
        <v>888</v>
      </c>
      <c r="D421" s="11">
        <v>7000</v>
      </c>
      <c r="E421" s="11">
        <v>140469</v>
      </c>
      <c r="F421" s="9">
        <f>E421/D421*100</f>
        <v>2006.7</v>
      </c>
      <c r="G421" s="6" t="s">
        <v>14</v>
      </c>
      <c r="H421">
        <v>5203</v>
      </c>
      <c r="I421" s="11">
        <f>E421/H421</f>
        <v>26.997693638285604</v>
      </c>
      <c r="J421" t="s">
        <v>21</v>
      </c>
      <c r="K421" t="s">
        <v>22</v>
      </c>
      <c r="L421" s="19">
        <f>(((N421/60)/60)/24)+DATE(1970,1,1)</f>
        <v>40899.25</v>
      </c>
      <c r="M421" s="16">
        <f>(((N421/60)/60)/24)+DATE(1970,1,1)</f>
        <v>40899.25</v>
      </c>
      <c r="N421">
        <v>1324533600</v>
      </c>
      <c r="O421" s="19">
        <f>(((P421/60)/60)/24)+DATE(1970,1,1)</f>
        <v>40905.25</v>
      </c>
      <c r="P421">
        <v>1325052000</v>
      </c>
      <c r="Q421" t="b">
        <v>0</v>
      </c>
      <c r="R421" t="b">
        <v>0</v>
      </c>
      <c r="S421" t="s">
        <v>28</v>
      </c>
      <c r="T421" t="str">
        <f>LEFT(S421,FIND("~",SUBSTITUTE(S421,"/","~",LEN(S421)-LEN(SUBSTITUTE(S421,"/",""))))-1)</f>
        <v>technology</v>
      </c>
      <c r="U421" t="str">
        <f>RIGHT(S421,LEN(S421)-FIND("/",S421))</f>
        <v>web</v>
      </c>
    </row>
    <row r="422" spans="1:21" x14ac:dyDescent="0.35">
      <c r="A422">
        <v>420</v>
      </c>
      <c r="B422" s="4" t="s">
        <v>889</v>
      </c>
      <c r="C422" s="3" t="s">
        <v>890</v>
      </c>
      <c r="D422" s="11">
        <v>7100</v>
      </c>
      <c r="E422" s="11">
        <v>6423</v>
      </c>
      <c r="F422" s="9">
        <f>E422/D422*100</f>
        <v>90.464788732394368</v>
      </c>
      <c r="G422" s="6" t="s">
        <v>14</v>
      </c>
      <c r="H422">
        <v>94</v>
      </c>
      <c r="I422" s="11">
        <f>E422/H422</f>
        <v>68.329787234042556</v>
      </c>
      <c r="J422" t="s">
        <v>21</v>
      </c>
      <c r="K422" t="s">
        <v>22</v>
      </c>
      <c r="L422" s="19">
        <f>(((N422/60)/60)/24)+DATE(1970,1,1)</f>
        <v>42911.208333333328</v>
      </c>
      <c r="M422" s="16">
        <f>(((N422/60)/60)/24)+DATE(1970,1,1)</f>
        <v>42911.208333333328</v>
      </c>
      <c r="N422">
        <v>1498366800</v>
      </c>
      <c r="O422" s="19">
        <f>(((P422/60)/60)/24)+DATE(1970,1,1)</f>
        <v>42925.208333333328</v>
      </c>
      <c r="P422">
        <v>1499576400</v>
      </c>
      <c r="Q422" t="b">
        <v>0</v>
      </c>
      <c r="R422" t="b">
        <v>0</v>
      </c>
      <c r="S422" t="s">
        <v>33</v>
      </c>
      <c r="T422" t="str">
        <f>LEFT(S422,FIND("~",SUBSTITUTE(S422,"/","~",LEN(S422)-LEN(SUBSTITUTE(S422,"/",""))))-1)</f>
        <v>theater</v>
      </c>
      <c r="U422" t="str">
        <f>RIGHT(S422,LEN(S422)-FIND("/",S422))</f>
        <v>plays</v>
      </c>
    </row>
    <row r="423" spans="1:21" x14ac:dyDescent="0.35">
      <c r="A423">
        <v>421</v>
      </c>
      <c r="B423" s="4" t="s">
        <v>891</v>
      </c>
      <c r="C423" s="3" t="s">
        <v>892</v>
      </c>
      <c r="D423" s="11">
        <v>7100</v>
      </c>
      <c r="E423" s="11">
        <v>6015</v>
      </c>
      <c r="F423" s="9">
        <f>E423/D423*100</f>
        <v>84.718309859154928</v>
      </c>
      <c r="G423" s="6" t="s">
        <v>47</v>
      </c>
      <c r="H423">
        <v>118</v>
      </c>
      <c r="I423" s="11">
        <f>E423/H423</f>
        <v>50.974576271186443</v>
      </c>
      <c r="J423" t="s">
        <v>21</v>
      </c>
      <c r="K423" t="s">
        <v>22</v>
      </c>
      <c r="L423" s="19">
        <f>(((N423/60)/60)/24)+DATE(1970,1,1)</f>
        <v>42915.208333333328</v>
      </c>
      <c r="M423" s="16">
        <f>(((N423/60)/60)/24)+DATE(1970,1,1)</f>
        <v>42915.208333333328</v>
      </c>
      <c r="N423">
        <v>1498712400</v>
      </c>
      <c r="O423" s="19">
        <f>(((P423/60)/60)/24)+DATE(1970,1,1)</f>
        <v>42945.208333333328</v>
      </c>
      <c r="P423">
        <v>1501304400</v>
      </c>
      <c r="Q423" t="b">
        <v>0</v>
      </c>
      <c r="R423" t="b">
        <v>1</v>
      </c>
      <c r="S423" t="s">
        <v>65</v>
      </c>
      <c r="T423" t="str">
        <f>LEFT(S423,FIND("~",SUBSTITUTE(S423,"/","~",LEN(S423)-LEN(SUBSTITUTE(S423,"/",""))))-1)</f>
        <v>technology</v>
      </c>
      <c r="U423" t="str">
        <f>RIGHT(S423,LEN(S423)-FIND("/",S423))</f>
        <v>wearables</v>
      </c>
    </row>
    <row r="424" spans="1:21" ht="31" x14ac:dyDescent="0.35">
      <c r="A424">
        <v>422</v>
      </c>
      <c r="B424" s="4" t="s">
        <v>893</v>
      </c>
      <c r="C424" s="3" t="s">
        <v>894</v>
      </c>
      <c r="D424" s="11">
        <v>7100</v>
      </c>
      <c r="E424" s="11">
        <v>11075</v>
      </c>
      <c r="F424" s="9">
        <f>E424/D424*100</f>
        <v>155.98591549295776</v>
      </c>
      <c r="G424" s="6" t="s">
        <v>47</v>
      </c>
      <c r="H424">
        <v>205</v>
      </c>
      <c r="I424" s="11">
        <f>E424/H424</f>
        <v>54.024390243902438</v>
      </c>
      <c r="J424" t="s">
        <v>21</v>
      </c>
      <c r="K424" t="s">
        <v>22</v>
      </c>
      <c r="L424" s="19">
        <f>(((N424/60)/60)/24)+DATE(1970,1,1)</f>
        <v>40285.208333333336</v>
      </c>
      <c r="M424" s="16">
        <f>(((N424/60)/60)/24)+DATE(1970,1,1)</f>
        <v>40285.208333333336</v>
      </c>
      <c r="N424">
        <v>1271480400</v>
      </c>
      <c r="O424" s="19">
        <f>(((P424/60)/60)/24)+DATE(1970,1,1)</f>
        <v>40305.208333333336</v>
      </c>
      <c r="P424">
        <v>1273208400</v>
      </c>
      <c r="Q424" t="b">
        <v>0</v>
      </c>
      <c r="R424" t="b">
        <v>1</v>
      </c>
      <c r="S424" t="s">
        <v>33</v>
      </c>
      <c r="T424" t="str">
        <f>LEFT(S424,FIND("~",SUBSTITUTE(S424,"/","~",LEN(S424)-LEN(SUBSTITUTE(S424,"/",""))))-1)</f>
        <v>theater</v>
      </c>
      <c r="U424" t="str">
        <f>RIGHT(S424,LEN(S424)-FIND("/",S424))</f>
        <v>plays</v>
      </c>
    </row>
    <row r="425" spans="1:21" x14ac:dyDescent="0.35">
      <c r="A425">
        <v>423</v>
      </c>
      <c r="B425" s="4" t="s">
        <v>895</v>
      </c>
      <c r="C425" s="3" t="s">
        <v>896</v>
      </c>
      <c r="D425" s="11">
        <v>7100</v>
      </c>
      <c r="E425" s="11">
        <v>15723</v>
      </c>
      <c r="F425" s="9">
        <f>E425/D425*100</f>
        <v>221.4507042253521</v>
      </c>
      <c r="G425" s="6" t="s">
        <v>47</v>
      </c>
      <c r="H425">
        <v>162</v>
      </c>
      <c r="I425" s="11">
        <f>E425/H425</f>
        <v>97.055555555555557</v>
      </c>
      <c r="J425" t="s">
        <v>21</v>
      </c>
      <c r="K425" t="s">
        <v>22</v>
      </c>
      <c r="L425" s="19">
        <f>(((N425/60)/60)/24)+DATE(1970,1,1)</f>
        <v>40808.208333333336</v>
      </c>
      <c r="M425" s="16">
        <f>(((N425/60)/60)/24)+DATE(1970,1,1)</f>
        <v>40808.208333333336</v>
      </c>
      <c r="N425">
        <v>1316667600</v>
      </c>
      <c r="O425" s="19">
        <f>(((P425/60)/60)/24)+DATE(1970,1,1)</f>
        <v>40810.208333333336</v>
      </c>
      <c r="P425">
        <v>1316840400</v>
      </c>
      <c r="Q425" t="b">
        <v>0</v>
      </c>
      <c r="R425" t="b">
        <v>1</v>
      </c>
      <c r="S425" t="s">
        <v>17</v>
      </c>
      <c r="T425" t="str">
        <f>LEFT(S425,FIND("~",SUBSTITUTE(S425,"/","~",LEN(S425)-LEN(SUBSTITUTE(S425,"/",""))))-1)</f>
        <v>food</v>
      </c>
      <c r="U425" t="str">
        <f>RIGHT(S425,LEN(S425)-FIND("/",S425))</f>
        <v>food trucks</v>
      </c>
    </row>
    <row r="426" spans="1:21" x14ac:dyDescent="0.35">
      <c r="A426">
        <v>424</v>
      </c>
      <c r="B426" s="4" t="s">
        <v>897</v>
      </c>
      <c r="C426" s="3" t="s">
        <v>898</v>
      </c>
      <c r="D426" s="11">
        <v>7100</v>
      </c>
      <c r="E426" s="11">
        <v>2064</v>
      </c>
      <c r="F426" s="9">
        <f>E426/D426*100</f>
        <v>29.070422535211264</v>
      </c>
      <c r="G426" s="6" t="s">
        <v>47</v>
      </c>
      <c r="H426">
        <v>83</v>
      </c>
      <c r="I426" s="11">
        <f>E426/H426</f>
        <v>24.867469879518072</v>
      </c>
      <c r="J426" t="s">
        <v>21</v>
      </c>
      <c r="K426" t="s">
        <v>22</v>
      </c>
      <c r="L426" s="19">
        <f>(((N426/60)/60)/24)+DATE(1970,1,1)</f>
        <v>43208.208333333328</v>
      </c>
      <c r="M426" s="16">
        <f>(((N426/60)/60)/24)+DATE(1970,1,1)</f>
        <v>43208.208333333328</v>
      </c>
      <c r="N426">
        <v>1524027600</v>
      </c>
      <c r="O426" s="19">
        <f>(((P426/60)/60)/24)+DATE(1970,1,1)</f>
        <v>43214.208333333328</v>
      </c>
      <c r="P426">
        <v>1524546000</v>
      </c>
      <c r="Q426" t="b">
        <v>0</v>
      </c>
      <c r="R426" t="b">
        <v>0</v>
      </c>
      <c r="S426" t="s">
        <v>60</v>
      </c>
      <c r="T426" t="str">
        <f>LEFT(S426,FIND("~",SUBSTITUTE(S426,"/","~",LEN(S426)-LEN(SUBSTITUTE(S426,"/",""))))-1)</f>
        <v>music</v>
      </c>
      <c r="U426" t="str">
        <f>RIGHT(S426,LEN(S426)-FIND("/",S426))</f>
        <v>indie rock</v>
      </c>
    </row>
    <row r="427" spans="1:21" x14ac:dyDescent="0.35">
      <c r="A427">
        <v>425</v>
      </c>
      <c r="B427" s="4" t="s">
        <v>899</v>
      </c>
      <c r="C427" s="3" t="s">
        <v>900</v>
      </c>
      <c r="D427" s="11">
        <v>7100</v>
      </c>
      <c r="E427" s="11">
        <v>7767</v>
      </c>
      <c r="F427" s="9">
        <f>E427/D427*100</f>
        <v>109.3943661971831</v>
      </c>
      <c r="G427" s="6" t="s">
        <v>47</v>
      </c>
      <c r="H427">
        <v>92</v>
      </c>
      <c r="I427" s="11">
        <f>E427/H427</f>
        <v>84.423913043478265</v>
      </c>
      <c r="J427" t="s">
        <v>21</v>
      </c>
      <c r="K427" t="s">
        <v>22</v>
      </c>
      <c r="L427" s="19">
        <f>(((N427/60)/60)/24)+DATE(1970,1,1)</f>
        <v>42213.208333333328</v>
      </c>
      <c r="M427" s="16">
        <f>(((N427/60)/60)/24)+DATE(1970,1,1)</f>
        <v>42213.208333333328</v>
      </c>
      <c r="N427">
        <v>1438059600</v>
      </c>
      <c r="O427" s="19">
        <f>(((P427/60)/60)/24)+DATE(1970,1,1)</f>
        <v>42219.208333333328</v>
      </c>
      <c r="P427">
        <v>1438578000</v>
      </c>
      <c r="Q427" t="b">
        <v>0</v>
      </c>
      <c r="R427" t="b">
        <v>0</v>
      </c>
      <c r="S427" t="s">
        <v>122</v>
      </c>
      <c r="T427" t="str">
        <f>LEFT(S427,FIND("~",SUBSTITUTE(S427,"/","~",LEN(S427)-LEN(SUBSTITUTE(S427,"/",""))))-1)</f>
        <v>photography</v>
      </c>
      <c r="U427" t="str">
        <f>RIGHT(S427,LEN(S427)-FIND("/",S427))</f>
        <v>photography books</v>
      </c>
    </row>
    <row r="428" spans="1:21" x14ac:dyDescent="0.35">
      <c r="A428">
        <v>426</v>
      </c>
      <c r="B428" s="4" t="s">
        <v>901</v>
      </c>
      <c r="C428" s="3" t="s">
        <v>902</v>
      </c>
      <c r="D428" s="11">
        <v>7100</v>
      </c>
      <c r="E428" s="11">
        <v>10313</v>
      </c>
      <c r="F428" s="9">
        <f>E428/D428*100</f>
        <v>145.25352112676055</v>
      </c>
      <c r="G428" s="6" t="s">
        <v>47</v>
      </c>
      <c r="H428">
        <v>219</v>
      </c>
      <c r="I428" s="11">
        <f>E428/H428</f>
        <v>47.091324200913242</v>
      </c>
      <c r="J428" t="s">
        <v>21</v>
      </c>
      <c r="K428" t="s">
        <v>22</v>
      </c>
      <c r="L428" s="19">
        <f>(((N428/60)/60)/24)+DATE(1970,1,1)</f>
        <v>41332.25</v>
      </c>
      <c r="M428" s="16">
        <f>(((N428/60)/60)/24)+DATE(1970,1,1)</f>
        <v>41332.25</v>
      </c>
      <c r="N428">
        <v>1361944800</v>
      </c>
      <c r="O428" s="19">
        <f>(((P428/60)/60)/24)+DATE(1970,1,1)</f>
        <v>41339.25</v>
      </c>
      <c r="P428">
        <v>1362549600</v>
      </c>
      <c r="Q428" t="b">
        <v>0</v>
      </c>
      <c r="R428" t="b">
        <v>0</v>
      </c>
      <c r="S428" t="s">
        <v>33</v>
      </c>
      <c r="T428" t="str">
        <f>LEFT(S428,FIND("~",SUBSTITUTE(S428,"/","~",LEN(S428)-LEN(SUBSTITUTE(S428,"/",""))))-1)</f>
        <v>theater</v>
      </c>
      <c r="U428" t="str">
        <f>RIGHT(S428,LEN(S428)-FIND("/",S428))</f>
        <v>plays</v>
      </c>
    </row>
    <row r="429" spans="1:21" x14ac:dyDescent="0.35">
      <c r="A429">
        <v>427</v>
      </c>
      <c r="B429" s="4" t="s">
        <v>903</v>
      </c>
      <c r="C429" s="3" t="s">
        <v>904</v>
      </c>
      <c r="D429" s="11">
        <v>7200</v>
      </c>
      <c r="E429" s="11">
        <v>197018</v>
      </c>
      <c r="F429" s="9">
        <f>E429/D429*100</f>
        <v>2736.3611111111113</v>
      </c>
      <c r="G429" s="6" t="s">
        <v>47</v>
      </c>
      <c r="H429">
        <v>2526</v>
      </c>
      <c r="I429" s="11">
        <f>E429/H429</f>
        <v>77.996041171813147</v>
      </c>
      <c r="J429" t="s">
        <v>21</v>
      </c>
      <c r="K429" t="s">
        <v>22</v>
      </c>
      <c r="L429" s="19">
        <f>(((N429/60)/60)/24)+DATE(1970,1,1)</f>
        <v>41895.208333333336</v>
      </c>
      <c r="M429" s="16">
        <f>(((N429/60)/60)/24)+DATE(1970,1,1)</f>
        <v>41895.208333333336</v>
      </c>
      <c r="N429">
        <v>1410584400</v>
      </c>
      <c r="O429" s="19">
        <f>(((P429/60)/60)/24)+DATE(1970,1,1)</f>
        <v>41927.208333333336</v>
      </c>
      <c r="P429">
        <v>1413349200</v>
      </c>
      <c r="Q429" t="b">
        <v>0</v>
      </c>
      <c r="R429" t="b">
        <v>1</v>
      </c>
      <c r="S429" t="s">
        <v>33</v>
      </c>
      <c r="T429" t="str">
        <f>LEFT(S429,FIND("~",SUBSTITUTE(S429,"/","~",LEN(S429)-LEN(SUBSTITUTE(S429,"/",""))))-1)</f>
        <v>theater</v>
      </c>
      <c r="U429" t="str">
        <f>RIGHT(S429,LEN(S429)-FIND("/",S429))</f>
        <v>plays</v>
      </c>
    </row>
    <row r="430" spans="1:21" x14ac:dyDescent="0.35">
      <c r="A430">
        <v>428</v>
      </c>
      <c r="B430" s="4" t="s">
        <v>905</v>
      </c>
      <c r="C430" s="3" t="s">
        <v>906</v>
      </c>
      <c r="D430" s="11">
        <v>7200</v>
      </c>
      <c r="E430" s="11">
        <v>47037</v>
      </c>
      <c r="F430" s="9">
        <f>E430/D430*100</f>
        <v>653.29166666666674</v>
      </c>
      <c r="G430" s="6" t="s">
        <v>47</v>
      </c>
      <c r="H430">
        <v>747</v>
      </c>
      <c r="I430" s="11">
        <f>E430/H430</f>
        <v>62.967871485943775</v>
      </c>
      <c r="J430" t="s">
        <v>21</v>
      </c>
      <c r="K430" t="s">
        <v>22</v>
      </c>
      <c r="L430" s="19">
        <f>(((N430/60)/60)/24)+DATE(1970,1,1)</f>
        <v>40585.25</v>
      </c>
      <c r="M430" s="16">
        <f>(((N430/60)/60)/24)+DATE(1970,1,1)</f>
        <v>40585.25</v>
      </c>
      <c r="N430">
        <v>1297404000</v>
      </c>
      <c r="O430" s="19">
        <f>(((P430/60)/60)/24)+DATE(1970,1,1)</f>
        <v>40592.25</v>
      </c>
      <c r="P430">
        <v>1298008800</v>
      </c>
      <c r="Q430" t="b">
        <v>0</v>
      </c>
      <c r="R430" t="b">
        <v>0</v>
      </c>
      <c r="S430" t="s">
        <v>71</v>
      </c>
      <c r="T430" t="str">
        <f>LEFT(S430,FIND("~",SUBSTITUTE(S430,"/","~",LEN(S430)-LEN(SUBSTITUTE(S430,"/",""))))-1)</f>
        <v>film &amp; video</v>
      </c>
      <c r="U430" t="str">
        <f>RIGHT(S430,LEN(S430)-FIND("/",S430))</f>
        <v>animation</v>
      </c>
    </row>
    <row r="431" spans="1:21" x14ac:dyDescent="0.35">
      <c r="A431">
        <v>429</v>
      </c>
      <c r="B431" s="4" t="s">
        <v>907</v>
      </c>
      <c r="C431" s="3" t="s">
        <v>908</v>
      </c>
      <c r="D431" s="11">
        <v>7200</v>
      </c>
      <c r="E431" s="11">
        <v>173191</v>
      </c>
      <c r="F431" s="9">
        <f>E431/D431*100</f>
        <v>2405.4305555555557</v>
      </c>
      <c r="G431" s="6" t="s">
        <v>47</v>
      </c>
      <c r="H431">
        <v>2138</v>
      </c>
      <c r="I431" s="11">
        <f>E431/H431</f>
        <v>81.006080449017773</v>
      </c>
      <c r="J431" t="s">
        <v>21</v>
      </c>
      <c r="K431" t="s">
        <v>22</v>
      </c>
      <c r="L431" s="19">
        <f>(((N431/60)/60)/24)+DATE(1970,1,1)</f>
        <v>41680.25</v>
      </c>
      <c r="M431" s="16">
        <f>(((N431/60)/60)/24)+DATE(1970,1,1)</f>
        <v>41680.25</v>
      </c>
      <c r="N431">
        <v>1392012000</v>
      </c>
      <c r="O431" s="19">
        <f>(((P431/60)/60)/24)+DATE(1970,1,1)</f>
        <v>41708.208333333336</v>
      </c>
      <c r="P431">
        <v>1394427600</v>
      </c>
      <c r="Q431" t="b">
        <v>0</v>
      </c>
      <c r="R431" t="b">
        <v>1</v>
      </c>
      <c r="S431" t="s">
        <v>122</v>
      </c>
      <c r="T431" t="str">
        <f>LEFT(S431,FIND("~",SUBSTITUTE(S431,"/","~",LEN(S431)-LEN(SUBSTITUTE(S431,"/",""))))-1)</f>
        <v>photography</v>
      </c>
      <c r="U431" t="str">
        <f>RIGHT(S431,LEN(S431)-FIND("/",S431))</f>
        <v>photography books</v>
      </c>
    </row>
    <row r="432" spans="1:21" x14ac:dyDescent="0.35">
      <c r="A432">
        <v>430</v>
      </c>
      <c r="B432" s="4" t="s">
        <v>909</v>
      </c>
      <c r="C432" s="3" t="s">
        <v>910</v>
      </c>
      <c r="D432" s="11">
        <v>7200</v>
      </c>
      <c r="E432" s="11">
        <v>5487</v>
      </c>
      <c r="F432" s="9">
        <f>E432/D432*100</f>
        <v>76.208333333333329</v>
      </c>
      <c r="G432" s="6" t="s">
        <v>47</v>
      </c>
      <c r="H432">
        <v>84</v>
      </c>
      <c r="I432" s="11">
        <f>E432/H432</f>
        <v>65.321428571428569</v>
      </c>
      <c r="J432" t="s">
        <v>21</v>
      </c>
      <c r="K432" t="s">
        <v>22</v>
      </c>
      <c r="L432" s="19">
        <f>(((N432/60)/60)/24)+DATE(1970,1,1)</f>
        <v>43737.208333333328</v>
      </c>
      <c r="M432" s="16">
        <f>(((N432/60)/60)/24)+DATE(1970,1,1)</f>
        <v>43737.208333333328</v>
      </c>
      <c r="N432">
        <v>1569733200</v>
      </c>
      <c r="O432" s="19">
        <f>(((P432/60)/60)/24)+DATE(1970,1,1)</f>
        <v>43771.208333333328</v>
      </c>
      <c r="P432">
        <v>1572670800</v>
      </c>
      <c r="Q432" t="b">
        <v>0</v>
      </c>
      <c r="R432" t="b">
        <v>0</v>
      </c>
      <c r="S432" t="s">
        <v>33</v>
      </c>
      <c r="T432" t="str">
        <f>LEFT(S432,FIND("~",SUBSTITUTE(S432,"/","~",LEN(S432)-LEN(SUBSTITUTE(S432,"/",""))))-1)</f>
        <v>theater</v>
      </c>
      <c r="U432" t="str">
        <f>RIGHT(S432,LEN(S432)-FIND("/",S432))</f>
        <v>plays</v>
      </c>
    </row>
    <row r="433" spans="1:21" x14ac:dyDescent="0.35">
      <c r="A433">
        <v>431</v>
      </c>
      <c r="B433" s="4" t="s">
        <v>911</v>
      </c>
      <c r="C433" s="3" t="s">
        <v>912</v>
      </c>
      <c r="D433" s="11">
        <v>7200</v>
      </c>
      <c r="E433" s="11">
        <v>9817</v>
      </c>
      <c r="F433" s="9">
        <f>E433/D433*100</f>
        <v>136.34722222222223</v>
      </c>
      <c r="G433" s="6" t="s">
        <v>47</v>
      </c>
      <c r="H433">
        <v>94</v>
      </c>
      <c r="I433" s="11">
        <f>E433/H433</f>
        <v>104.43617021276596</v>
      </c>
      <c r="J433" t="s">
        <v>21</v>
      </c>
      <c r="K433" t="s">
        <v>22</v>
      </c>
      <c r="L433" s="19">
        <f>(((N433/60)/60)/24)+DATE(1970,1,1)</f>
        <v>43273.208333333328</v>
      </c>
      <c r="M433" s="16">
        <f>(((N433/60)/60)/24)+DATE(1970,1,1)</f>
        <v>43273.208333333328</v>
      </c>
      <c r="N433">
        <v>1529643600</v>
      </c>
      <c r="O433" s="19">
        <f>(((P433/60)/60)/24)+DATE(1970,1,1)</f>
        <v>43290.208333333328</v>
      </c>
      <c r="P433">
        <v>1531112400</v>
      </c>
      <c r="Q433" t="b">
        <v>1</v>
      </c>
      <c r="R433" t="b">
        <v>0</v>
      </c>
      <c r="S433" t="s">
        <v>33</v>
      </c>
      <c r="T433" t="str">
        <f>LEFT(S433,FIND("~",SUBSTITUTE(S433,"/","~",LEN(S433)-LEN(SUBSTITUTE(S433,"/",""))))-1)</f>
        <v>theater</v>
      </c>
      <c r="U433" t="str">
        <f>RIGHT(S433,LEN(S433)-FIND("/",S433))</f>
        <v>plays</v>
      </c>
    </row>
    <row r="434" spans="1:21" x14ac:dyDescent="0.35">
      <c r="A434">
        <v>432</v>
      </c>
      <c r="B434" s="4" t="s">
        <v>913</v>
      </c>
      <c r="C434" s="3" t="s">
        <v>914</v>
      </c>
      <c r="D434" s="11">
        <v>7200</v>
      </c>
      <c r="E434" s="11">
        <v>6369</v>
      </c>
      <c r="F434" s="9">
        <f>E434/D434*100</f>
        <v>88.458333333333343</v>
      </c>
      <c r="G434" s="6" t="s">
        <v>47</v>
      </c>
      <c r="H434">
        <v>91</v>
      </c>
      <c r="I434" s="11">
        <f>E434/H434</f>
        <v>69.989010989010993</v>
      </c>
      <c r="J434" t="s">
        <v>21</v>
      </c>
      <c r="K434" t="s">
        <v>22</v>
      </c>
      <c r="L434" s="19">
        <f>(((N434/60)/60)/24)+DATE(1970,1,1)</f>
        <v>41761.208333333336</v>
      </c>
      <c r="M434" s="16">
        <f>(((N434/60)/60)/24)+DATE(1970,1,1)</f>
        <v>41761.208333333336</v>
      </c>
      <c r="N434">
        <v>1399006800</v>
      </c>
      <c r="O434" s="19">
        <f>(((P434/60)/60)/24)+DATE(1970,1,1)</f>
        <v>41781.208333333336</v>
      </c>
      <c r="P434">
        <v>1400734800</v>
      </c>
      <c r="Q434" t="b">
        <v>0</v>
      </c>
      <c r="R434" t="b">
        <v>0</v>
      </c>
      <c r="S434" t="s">
        <v>33</v>
      </c>
      <c r="T434" t="str">
        <f>LEFT(S434,FIND("~",SUBSTITUTE(S434,"/","~",LEN(S434)-LEN(SUBSTITUTE(S434,"/",""))))-1)</f>
        <v>theater</v>
      </c>
      <c r="U434" t="str">
        <f>RIGHT(S434,LEN(S434)-FIND("/",S434))</f>
        <v>plays</v>
      </c>
    </row>
    <row r="435" spans="1:21" x14ac:dyDescent="0.35">
      <c r="A435">
        <v>433</v>
      </c>
      <c r="B435" s="4" t="s">
        <v>915</v>
      </c>
      <c r="C435" s="3" t="s">
        <v>916</v>
      </c>
      <c r="D435" s="11">
        <v>7200</v>
      </c>
      <c r="E435" s="11">
        <v>65755</v>
      </c>
      <c r="F435" s="9">
        <f>E435/D435*100</f>
        <v>913.26388888888891</v>
      </c>
      <c r="G435" s="6" t="s">
        <v>47</v>
      </c>
      <c r="H435">
        <v>792</v>
      </c>
      <c r="I435" s="11">
        <f>E435/H435</f>
        <v>83.023989898989896</v>
      </c>
      <c r="J435" t="s">
        <v>21</v>
      </c>
      <c r="K435" t="s">
        <v>22</v>
      </c>
      <c r="L435" s="19">
        <f>(((N435/60)/60)/24)+DATE(1970,1,1)</f>
        <v>41603.25</v>
      </c>
      <c r="M435" s="16">
        <f>(((N435/60)/60)/24)+DATE(1970,1,1)</f>
        <v>41603.25</v>
      </c>
      <c r="N435">
        <v>1385359200</v>
      </c>
      <c r="O435" s="19">
        <f>(((P435/60)/60)/24)+DATE(1970,1,1)</f>
        <v>41619.25</v>
      </c>
      <c r="P435">
        <v>1386741600</v>
      </c>
      <c r="Q435" t="b">
        <v>0</v>
      </c>
      <c r="R435" t="b">
        <v>1</v>
      </c>
      <c r="S435" t="s">
        <v>42</v>
      </c>
      <c r="T435" t="str">
        <f>LEFT(S435,FIND("~",SUBSTITUTE(S435,"/","~",LEN(S435)-LEN(SUBSTITUTE(S435,"/",""))))-1)</f>
        <v>film &amp; video</v>
      </c>
      <c r="U435" t="str">
        <f>RIGHT(S435,LEN(S435)-FIND("/",S435))</f>
        <v>documentary</v>
      </c>
    </row>
    <row r="436" spans="1:21" x14ac:dyDescent="0.35">
      <c r="A436">
        <v>434</v>
      </c>
      <c r="B436" s="4" t="s">
        <v>917</v>
      </c>
      <c r="C436" s="3" t="s">
        <v>918</v>
      </c>
      <c r="D436" s="11">
        <v>7200</v>
      </c>
      <c r="E436" s="11">
        <v>903</v>
      </c>
      <c r="F436" s="9">
        <f>E436/D436*100</f>
        <v>12.541666666666668</v>
      </c>
      <c r="G436" s="6" t="s">
        <v>47</v>
      </c>
      <c r="H436">
        <v>10</v>
      </c>
      <c r="I436" s="11">
        <f>E436/H436</f>
        <v>90.3</v>
      </c>
      <c r="J436" t="s">
        <v>15</v>
      </c>
      <c r="K436" t="s">
        <v>16</v>
      </c>
      <c r="L436" s="19">
        <f>(((N436/60)/60)/24)+DATE(1970,1,1)</f>
        <v>42705.25</v>
      </c>
      <c r="M436" s="16">
        <f>(((N436/60)/60)/24)+DATE(1970,1,1)</f>
        <v>42705.25</v>
      </c>
      <c r="N436">
        <v>1480572000</v>
      </c>
      <c r="O436" s="19">
        <f>(((P436/60)/60)/24)+DATE(1970,1,1)</f>
        <v>42719.25</v>
      </c>
      <c r="P436">
        <v>1481781600</v>
      </c>
      <c r="Q436" t="b">
        <v>1</v>
      </c>
      <c r="R436" t="b">
        <v>0</v>
      </c>
      <c r="S436" t="s">
        <v>33</v>
      </c>
      <c r="T436" t="str">
        <f>LEFT(S436,FIND("~",SUBSTITUTE(S436,"/","~",LEN(S436)-LEN(SUBSTITUTE(S436,"/",""))))-1)</f>
        <v>theater</v>
      </c>
      <c r="U436" t="str">
        <f>RIGHT(S436,LEN(S436)-FIND("/",S436))</f>
        <v>plays</v>
      </c>
    </row>
    <row r="437" spans="1:21" x14ac:dyDescent="0.35">
      <c r="A437">
        <v>435</v>
      </c>
      <c r="B437" s="4" t="s">
        <v>919</v>
      </c>
      <c r="C437" s="3" t="s">
        <v>920</v>
      </c>
      <c r="D437" s="11">
        <v>7200</v>
      </c>
      <c r="E437" s="11">
        <v>178120</v>
      </c>
      <c r="F437" s="9">
        <f>E437/D437*100</f>
        <v>2473.8888888888887</v>
      </c>
      <c r="G437" s="6" t="s">
        <v>20</v>
      </c>
      <c r="H437">
        <v>1713</v>
      </c>
      <c r="I437" s="11">
        <f>E437/H437</f>
        <v>103.98131932282546</v>
      </c>
      <c r="J437" t="s">
        <v>107</v>
      </c>
      <c r="K437" t="s">
        <v>108</v>
      </c>
      <c r="L437" s="19">
        <f>(((N437/60)/60)/24)+DATE(1970,1,1)</f>
        <v>41988.25</v>
      </c>
      <c r="M437" s="16">
        <f>(((N437/60)/60)/24)+DATE(1970,1,1)</f>
        <v>41988.25</v>
      </c>
      <c r="N437">
        <v>1418623200</v>
      </c>
      <c r="O437" s="19">
        <f>(((P437/60)/60)/24)+DATE(1970,1,1)</f>
        <v>42000.25</v>
      </c>
      <c r="P437">
        <v>1419660000</v>
      </c>
      <c r="Q437" t="b">
        <v>0</v>
      </c>
      <c r="R437" t="b">
        <v>1</v>
      </c>
      <c r="S437" t="s">
        <v>33</v>
      </c>
      <c r="T437" t="str">
        <f>LEFT(S437,FIND("~",SUBSTITUTE(S437,"/","~",LEN(S437)-LEN(SUBSTITUTE(S437,"/",""))))-1)</f>
        <v>theater</v>
      </c>
      <c r="U437" t="str">
        <f>RIGHT(S437,LEN(S437)-FIND("/",S437))</f>
        <v>plays</v>
      </c>
    </row>
    <row r="438" spans="1:21" x14ac:dyDescent="0.35">
      <c r="A438">
        <v>436</v>
      </c>
      <c r="B438" s="4" t="s">
        <v>921</v>
      </c>
      <c r="C438" s="3" t="s">
        <v>922</v>
      </c>
      <c r="D438" s="11">
        <v>7200</v>
      </c>
      <c r="E438" s="11">
        <v>13678</v>
      </c>
      <c r="F438" s="9">
        <f>E438/D438*100</f>
        <v>189.97222222222223</v>
      </c>
      <c r="G438" s="6" t="s">
        <v>20</v>
      </c>
      <c r="H438">
        <v>249</v>
      </c>
      <c r="I438" s="11">
        <f>E438/H438</f>
        <v>54.931726907630519</v>
      </c>
      <c r="J438" t="s">
        <v>21</v>
      </c>
      <c r="K438" t="s">
        <v>22</v>
      </c>
      <c r="L438" s="19">
        <f>(((N438/60)/60)/24)+DATE(1970,1,1)</f>
        <v>43575.208333333328</v>
      </c>
      <c r="M438" s="16">
        <f>(((N438/60)/60)/24)+DATE(1970,1,1)</f>
        <v>43575.208333333328</v>
      </c>
      <c r="N438">
        <v>1555736400</v>
      </c>
      <c r="O438" s="19">
        <f>(((P438/60)/60)/24)+DATE(1970,1,1)</f>
        <v>43576.208333333328</v>
      </c>
      <c r="P438">
        <v>1555822800</v>
      </c>
      <c r="Q438" t="b">
        <v>0</v>
      </c>
      <c r="R438" t="b">
        <v>0</v>
      </c>
      <c r="S438" t="s">
        <v>159</v>
      </c>
      <c r="T438" t="str">
        <f>LEFT(S438,FIND("~",SUBSTITUTE(S438,"/","~",LEN(S438)-LEN(SUBSTITUTE(S438,"/",""))))-1)</f>
        <v>music</v>
      </c>
      <c r="U438" t="str">
        <f>RIGHT(S438,LEN(S438)-FIND("/",S438))</f>
        <v>jazz</v>
      </c>
    </row>
    <row r="439" spans="1:21" x14ac:dyDescent="0.35">
      <c r="A439">
        <v>437</v>
      </c>
      <c r="B439" s="4" t="s">
        <v>923</v>
      </c>
      <c r="C439" s="3" t="s">
        <v>924</v>
      </c>
      <c r="D439" s="11">
        <v>7300</v>
      </c>
      <c r="E439" s="11">
        <v>9969</v>
      </c>
      <c r="F439" s="9">
        <f>E439/D439*100</f>
        <v>136.56164383561645</v>
      </c>
      <c r="G439" s="6" t="s">
        <v>20</v>
      </c>
      <c r="H439">
        <v>192</v>
      </c>
      <c r="I439" s="11">
        <f>E439/H439</f>
        <v>51.921875</v>
      </c>
      <c r="J439" t="s">
        <v>21</v>
      </c>
      <c r="K439" t="s">
        <v>22</v>
      </c>
      <c r="L439" s="19">
        <f>(((N439/60)/60)/24)+DATE(1970,1,1)</f>
        <v>42260.208333333328</v>
      </c>
      <c r="M439" s="16">
        <f>(((N439/60)/60)/24)+DATE(1970,1,1)</f>
        <v>42260.208333333328</v>
      </c>
      <c r="N439">
        <v>1442120400</v>
      </c>
      <c r="O439" s="19">
        <f>(((P439/60)/60)/24)+DATE(1970,1,1)</f>
        <v>42263.208333333328</v>
      </c>
      <c r="P439">
        <v>1442379600</v>
      </c>
      <c r="Q439" t="b">
        <v>0</v>
      </c>
      <c r="R439" t="b">
        <v>1</v>
      </c>
      <c r="S439" t="s">
        <v>71</v>
      </c>
      <c r="T439" t="str">
        <f>LEFT(S439,FIND("~",SUBSTITUTE(S439,"/","~",LEN(S439)-LEN(SUBSTITUTE(S439,"/",""))))-1)</f>
        <v>film &amp; video</v>
      </c>
      <c r="U439" t="str">
        <f>RIGHT(S439,LEN(S439)-FIND("/",S439))</f>
        <v>animation</v>
      </c>
    </row>
    <row r="440" spans="1:21" ht="31" x14ac:dyDescent="0.35">
      <c r="A440">
        <v>438</v>
      </c>
      <c r="B440" s="4" t="s">
        <v>925</v>
      </c>
      <c r="C440" s="3" t="s">
        <v>926</v>
      </c>
      <c r="D440" s="11">
        <v>7300</v>
      </c>
      <c r="E440" s="11">
        <v>14827</v>
      </c>
      <c r="F440" s="9">
        <f>E440/D440*100</f>
        <v>203.10958904109589</v>
      </c>
      <c r="G440" s="6" t="s">
        <v>20</v>
      </c>
      <c r="H440">
        <v>247</v>
      </c>
      <c r="I440" s="11">
        <f>E440/H440</f>
        <v>60.02834008097166</v>
      </c>
      <c r="J440" t="s">
        <v>21</v>
      </c>
      <c r="K440" t="s">
        <v>22</v>
      </c>
      <c r="L440" s="19">
        <f>(((N440/60)/60)/24)+DATE(1970,1,1)</f>
        <v>41337.25</v>
      </c>
      <c r="M440" s="16">
        <f>(((N440/60)/60)/24)+DATE(1970,1,1)</f>
        <v>41337.25</v>
      </c>
      <c r="N440">
        <v>1362376800</v>
      </c>
      <c r="O440" s="19">
        <f>(((P440/60)/60)/24)+DATE(1970,1,1)</f>
        <v>41367.208333333336</v>
      </c>
      <c r="P440">
        <v>1364965200</v>
      </c>
      <c r="Q440" t="b">
        <v>0</v>
      </c>
      <c r="R440" t="b">
        <v>0</v>
      </c>
      <c r="S440" t="s">
        <v>33</v>
      </c>
      <c r="T440" t="str">
        <f>LEFT(S440,FIND("~",SUBSTITUTE(S440,"/","~",LEN(S440)-LEN(SUBSTITUTE(S440,"/",""))))-1)</f>
        <v>theater</v>
      </c>
      <c r="U440" t="str">
        <f>RIGHT(S440,LEN(S440)-FIND("/",S440))</f>
        <v>plays</v>
      </c>
    </row>
    <row r="441" spans="1:21" x14ac:dyDescent="0.35">
      <c r="A441">
        <v>439</v>
      </c>
      <c r="B441" s="4" t="s">
        <v>927</v>
      </c>
      <c r="C441" s="3" t="s">
        <v>928</v>
      </c>
      <c r="D441" s="11">
        <v>7300</v>
      </c>
      <c r="E441" s="11">
        <v>100900</v>
      </c>
      <c r="F441" s="9">
        <f>E441/D441*100</f>
        <v>1382.1917808219177</v>
      </c>
      <c r="G441" s="6" t="s">
        <v>20</v>
      </c>
      <c r="H441">
        <v>2293</v>
      </c>
      <c r="I441" s="11">
        <f>E441/H441</f>
        <v>44.003488879197555</v>
      </c>
      <c r="J441" t="s">
        <v>21</v>
      </c>
      <c r="K441" t="s">
        <v>22</v>
      </c>
      <c r="L441" s="19">
        <f>(((N441/60)/60)/24)+DATE(1970,1,1)</f>
        <v>42680.208333333328</v>
      </c>
      <c r="M441" s="16">
        <f>(((N441/60)/60)/24)+DATE(1970,1,1)</f>
        <v>42680.208333333328</v>
      </c>
      <c r="N441">
        <v>1478408400</v>
      </c>
      <c r="O441" s="19">
        <f>(((P441/60)/60)/24)+DATE(1970,1,1)</f>
        <v>42687.25</v>
      </c>
      <c r="P441">
        <v>1479016800</v>
      </c>
      <c r="Q441" t="b">
        <v>0</v>
      </c>
      <c r="R441" t="b">
        <v>0</v>
      </c>
      <c r="S441" t="s">
        <v>474</v>
      </c>
      <c r="T441" t="str">
        <f>LEFT(S441,FIND("~",SUBSTITUTE(S441,"/","~",LEN(S441)-LEN(SUBSTITUTE(S441,"/",""))))-1)</f>
        <v>film &amp; video</v>
      </c>
      <c r="U441" t="str">
        <f>RIGHT(S441,LEN(S441)-FIND("/",S441))</f>
        <v>science fiction</v>
      </c>
    </row>
    <row r="442" spans="1:21" x14ac:dyDescent="0.35">
      <c r="A442">
        <v>440</v>
      </c>
      <c r="B442" s="4" t="s">
        <v>929</v>
      </c>
      <c r="C442" s="3" t="s">
        <v>930</v>
      </c>
      <c r="D442" s="11">
        <v>7300</v>
      </c>
      <c r="E442" s="11">
        <v>165954</v>
      </c>
      <c r="F442" s="9">
        <f>E442/D442*100</f>
        <v>2273.3424657534247</v>
      </c>
      <c r="G442" s="6" t="s">
        <v>20</v>
      </c>
      <c r="H442">
        <v>3131</v>
      </c>
      <c r="I442" s="11">
        <f>E442/H442</f>
        <v>53.003513254551258</v>
      </c>
      <c r="J442" t="s">
        <v>21</v>
      </c>
      <c r="K442" t="s">
        <v>22</v>
      </c>
      <c r="L442" s="19">
        <f>(((N442/60)/60)/24)+DATE(1970,1,1)</f>
        <v>42916.208333333328</v>
      </c>
      <c r="M442" s="16">
        <f>(((N442/60)/60)/24)+DATE(1970,1,1)</f>
        <v>42916.208333333328</v>
      </c>
      <c r="N442">
        <v>1498798800</v>
      </c>
      <c r="O442" s="19">
        <f>(((P442/60)/60)/24)+DATE(1970,1,1)</f>
        <v>42926.208333333328</v>
      </c>
      <c r="P442">
        <v>1499662800</v>
      </c>
      <c r="Q442" t="b">
        <v>0</v>
      </c>
      <c r="R442" t="b">
        <v>0</v>
      </c>
      <c r="S442" t="s">
        <v>269</v>
      </c>
      <c r="T442" t="str">
        <f>LEFT(S442,FIND("~",SUBSTITUTE(S442,"/","~",LEN(S442)-LEN(SUBSTITUTE(S442,"/",""))))-1)</f>
        <v>film &amp; video</v>
      </c>
      <c r="U442" t="str">
        <f>RIGHT(S442,LEN(S442)-FIND("/",S442))</f>
        <v>television</v>
      </c>
    </row>
    <row r="443" spans="1:21" x14ac:dyDescent="0.35">
      <c r="A443">
        <v>441</v>
      </c>
      <c r="B443" s="4" t="s">
        <v>931</v>
      </c>
      <c r="C443" s="3" t="s">
        <v>932</v>
      </c>
      <c r="D443" s="11">
        <v>7300</v>
      </c>
      <c r="E443" s="11">
        <v>1744</v>
      </c>
      <c r="F443" s="9">
        <f>E443/D443*100</f>
        <v>23.890410958904109</v>
      </c>
      <c r="G443" s="6" t="s">
        <v>20</v>
      </c>
      <c r="H443">
        <v>32</v>
      </c>
      <c r="I443" s="11">
        <f>E443/H443</f>
        <v>54.5</v>
      </c>
      <c r="J443" t="s">
        <v>21</v>
      </c>
      <c r="K443" t="s">
        <v>22</v>
      </c>
      <c r="L443" s="19">
        <f>(((N443/60)/60)/24)+DATE(1970,1,1)</f>
        <v>41025.208333333336</v>
      </c>
      <c r="M443" s="16">
        <f>(((N443/60)/60)/24)+DATE(1970,1,1)</f>
        <v>41025.208333333336</v>
      </c>
      <c r="N443">
        <v>1335416400</v>
      </c>
      <c r="O443" s="19">
        <f>(((P443/60)/60)/24)+DATE(1970,1,1)</f>
        <v>41053.208333333336</v>
      </c>
      <c r="P443">
        <v>1337835600</v>
      </c>
      <c r="Q443" t="b">
        <v>0</v>
      </c>
      <c r="R443" t="b">
        <v>0</v>
      </c>
      <c r="S443" t="s">
        <v>65</v>
      </c>
      <c r="T443" t="str">
        <f>LEFT(S443,FIND("~",SUBSTITUTE(S443,"/","~",LEN(S443)-LEN(SUBSTITUTE(S443,"/",""))))-1)</f>
        <v>technology</v>
      </c>
      <c r="U443" t="str">
        <f>RIGHT(S443,LEN(S443)-FIND("/",S443))</f>
        <v>wearables</v>
      </c>
    </row>
    <row r="444" spans="1:21" x14ac:dyDescent="0.35">
      <c r="A444">
        <v>442</v>
      </c>
      <c r="B444" s="4" t="s">
        <v>933</v>
      </c>
      <c r="C444" s="3" t="s">
        <v>934</v>
      </c>
      <c r="D444" s="11">
        <v>7300</v>
      </c>
      <c r="E444" s="11">
        <v>10731</v>
      </c>
      <c r="F444" s="9">
        <f>E444/D444*100</f>
        <v>147</v>
      </c>
      <c r="G444" s="6" t="s">
        <v>20</v>
      </c>
      <c r="H444">
        <v>143</v>
      </c>
      <c r="I444" s="11">
        <f>E444/H444</f>
        <v>75.04195804195804</v>
      </c>
      <c r="J444" t="s">
        <v>107</v>
      </c>
      <c r="K444" t="s">
        <v>108</v>
      </c>
      <c r="L444" s="19">
        <f>(((N444/60)/60)/24)+DATE(1970,1,1)</f>
        <v>42980.208333333328</v>
      </c>
      <c r="M444" s="16">
        <f>(((N444/60)/60)/24)+DATE(1970,1,1)</f>
        <v>42980.208333333328</v>
      </c>
      <c r="N444">
        <v>1504328400</v>
      </c>
      <c r="O444" s="19">
        <f>(((P444/60)/60)/24)+DATE(1970,1,1)</f>
        <v>42996.208333333328</v>
      </c>
      <c r="P444">
        <v>1505710800</v>
      </c>
      <c r="Q444" t="b">
        <v>0</v>
      </c>
      <c r="R444" t="b">
        <v>0</v>
      </c>
      <c r="S444" t="s">
        <v>33</v>
      </c>
      <c r="T444" t="str">
        <f>LEFT(S444,FIND("~",SUBSTITUTE(S444,"/","~",LEN(S444)-LEN(SUBSTITUTE(S444,"/",""))))-1)</f>
        <v>theater</v>
      </c>
      <c r="U444" t="str">
        <f>RIGHT(S444,LEN(S444)-FIND("/",S444))</f>
        <v>plays</v>
      </c>
    </row>
    <row r="445" spans="1:21" x14ac:dyDescent="0.35">
      <c r="A445">
        <v>443</v>
      </c>
      <c r="B445" s="4" t="s">
        <v>935</v>
      </c>
      <c r="C445" s="3" t="s">
        <v>936</v>
      </c>
      <c r="D445" s="11">
        <v>7400</v>
      </c>
      <c r="E445" s="11">
        <v>3232</v>
      </c>
      <c r="F445" s="9">
        <f>E445/D445*100</f>
        <v>43.675675675675677</v>
      </c>
      <c r="G445" s="6" t="s">
        <v>20</v>
      </c>
      <c r="H445">
        <v>90</v>
      </c>
      <c r="I445" s="11">
        <f>E445/H445</f>
        <v>35.911111111111111</v>
      </c>
      <c r="J445" t="s">
        <v>21</v>
      </c>
      <c r="K445" t="s">
        <v>22</v>
      </c>
      <c r="L445" s="19">
        <f>(((N445/60)/60)/24)+DATE(1970,1,1)</f>
        <v>40451.208333333336</v>
      </c>
      <c r="M445" s="16">
        <f>(((N445/60)/60)/24)+DATE(1970,1,1)</f>
        <v>40451.208333333336</v>
      </c>
      <c r="N445">
        <v>1285822800</v>
      </c>
      <c r="O445" s="19">
        <f>(((P445/60)/60)/24)+DATE(1970,1,1)</f>
        <v>40470.208333333336</v>
      </c>
      <c r="P445">
        <v>1287464400</v>
      </c>
      <c r="Q445" t="b">
        <v>0</v>
      </c>
      <c r="R445" t="b">
        <v>0</v>
      </c>
      <c r="S445" t="s">
        <v>33</v>
      </c>
      <c r="T445" t="str">
        <f>LEFT(S445,FIND("~",SUBSTITUTE(S445,"/","~",LEN(S445)-LEN(SUBSTITUTE(S445,"/",""))))-1)</f>
        <v>theater</v>
      </c>
      <c r="U445" t="str">
        <f>RIGHT(S445,LEN(S445)-FIND("/",S445))</f>
        <v>plays</v>
      </c>
    </row>
    <row r="446" spans="1:21" x14ac:dyDescent="0.35">
      <c r="A446">
        <v>444</v>
      </c>
      <c r="B446" s="4" t="s">
        <v>748</v>
      </c>
      <c r="C446" s="3" t="s">
        <v>937</v>
      </c>
      <c r="D446" s="11">
        <v>7400</v>
      </c>
      <c r="E446" s="11">
        <v>10938</v>
      </c>
      <c r="F446" s="9">
        <f>E446/D446*100</f>
        <v>147.81081081081081</v>
      </c>
      <c r="G446" s="6" t="s">
        <v>20</v>
      </c>
      <c r="H446">
        <v>296</v>
      </c>
      <c r="I446" s="11">
        <f>E446/H446</f>
        <v>36.952702702702702</v>
      </c>
      <c r="J446" t="s">
        <v>21</v>
      </c>
      <c r="K446" t="s">
        <v>22</v>
      </c>
      <c r="L446" s="19">
        <f>(((N446/60)/60)/24)+DATE(1970,1,1)</f>
        <v>40748.208333333336</v>
      </c>
      <c r="M446" s="16">
        <f>(((N446/60)/60)/24)+DATE(1970,1,1)</f>
        <v>40748.208333333336</v>
      </c>
      <c r="N446">
        <v>1311483600</v>
      </c>
      <c r="O446" s="19">
        <f>(((P446/60)/60)/24)+DATE(1970,1,1)</f>
        <v>40750.208333333336</v>
      </c>
      <c r="P446">
        <v>1311656400</v>
      </c>
      <c r="Q446" t="b">
        <v>0</v>
      </c>
      <c r="R446" t="b">
        <v>1</v>
      </c>
      <c r="S446" t="s">
        <v>60</v>
      </c>
      <c r="T446" t="str">
        <f>LEFT(S446,FIND("~",SUBSTITUTE(S446,"/","~",LEN(S446)-LEN(SUBSTITUTE(S446,"/",""))))-1)</f>
        <v>music</v>
      </c>
      <c r="U446" t="str">
        <f>RIGHT(S446,LEN(S446)-FIND("/",S446))</f>
        <v>indie rock</v>
      </c>
    </row>
    <row r="447" spans="1:21" ht="31" x14ac:dyDescent="0.35">
      <c r="A447">
        <v>445</v>
      </c>
      <c r="B447" s="4" t="s">
        <v>938</v>
      </c>
      <c r="C447" s="3" t="s">
        <v>939</v>
      </c>
      <c r="D447" s="11">
        <v>7400</v>
      </c>
      <c r="E447" s="11">
        <v>10739</v>
      </c>
      <c r="F447" s="9">
        <f>E447/D447*100</f>
        <v>145.12162162162164</v>
      </c>
      <c r="G447" s="6" t="s">
        <v>20</v>
      </c>
      <c r="H447">
        <v>170</v>
      </c>
      <c r="I447" s="11">
        <f>E447/H447</f>
        <v>63.170588235294119</v>
      </c>
      <c r="J447" t="s">
        <v>21</v>
      </c>
      <c r="K447" t="s">
        <v>22</v>
      </c>
      <c r="L447" s="19">
        <f>(((N447/60)/60)/24)+DATE(1970,1,1)</f>
        <v>40515.25</v>
      </c>
      <c r="M447" s="16">
        <f>(((N447/60)/60)/24)+DATE(1970,1,1)</f>
        <v>40515.25</v>
      </c>
      <c r="N447">
        <v>1291356000</v>
      </c>
      <c r="O447" s="19">
        <f>(((P447/60)/60)/24)+DATE(1970,1,1)</f>
        <v>40536.25</v>
      </c>
      <c r="P447">
        <v>1293170400</v>
      </c>
      <c r="Q447" t="b">
        <v>0</v>
      </c>
      <c r="R447" t="b">
        <v>1</v>
      </c>
      <c r="S447" t="s">
        <v>33</v>
      </c>
      <c r="T447" t="str">
        <f>LEFT(S447,FIND("~",SUBSTITUTE(S447,"/","~",LEN(S447)-LEN(SUBSTITUTE(S447,"/",""))))-1)</f>
        <v>theater</v>
      </c>
      <c r="U447" t="str">
        <f>RIGHT(S447,LEN(S447)-FIND("/",S447))</f>
        <v>plays</v>
      </c>
    </row>
    <row r="448" spans="1:21" x14ac:dyDescent="0.35">
      <c r="A448">
        <v>446</v>
      </c>
      <c r="B448" s="4" t="s">
        <v>940</v>
      </c>
      <c r="C448" s="3" t="s">
        <v>941</v>
      </c>
      <c r="D448" s="11">
        <v>7400</v>
      </c>
      <c r="E448" s="11">
        <v>5579</v>
      </c>
      <c r="F448" s="9">
        <f>E448/D448*100</f>
        <v>75.391891891891888</v>
      </c>
      <c r="G448" s="6" t="s">
        <v>20</v>
      </c>
      <c r="H448">
        <v>186</v>
      </c>
      <c r="I448" s="11">
        <f>E448/H448</f>
        <v>29.99462365591398</v>
      </c>
      <c r="J448" t="s">
        <v>21</v>
      </c>
      <c r="K448" t="s">
        <v>22</v>
      </c>
      <c r="L448" s="19">
        <f>(((N448/60)/60)/24)+DATE(1970,1,1)</f>
        <v>41261.25</v>
      </c>
      <c r="M448" s="16">
        <f>(((N448/60)/60)/24)+DATE(1970,1,1)</f>
        <v>41261.25</v>
      </c>
      <c r="N448">
        <v>1355810400</v>
      </c>
      <c r="O448" s="19">
        <f>(((P448/60)/60)/24)+DATE(1970,1,1)</f>
        <v>41263.25</v>
      </c>
      <c r="P448">
        <v>1355983200</v>
      </c>
      <c r="Q448" t="b">
        <v>0</v>
      </c>
      <c r="R448" t="b">
        <v>0</v>
      </c>
      <c r="S448" t="s">
        <v>65</v>
      </c>
      <c r="T448" t="str">
        <f>LEFT(S448,FIND("~",SUBSTITUTE(S448,"/","~",LEN(S448)-LEN(SUBSTITUTE(S448,"/",""))))-1)</f>
        <v>technology</v>
      </c>
      <c r="U448" t="str">
        <f>RIGHT(S448,LEN(S448)-FIND("/",S448))</f>
        <v>wearables</v>
      </c>
    </row>
    <row r="449" spans="1:21" ht="31" x14ac:dyDescent="0.35">
      <c r="A449">
        <v>447</v>
      </c>
      <c r="B449" s="4" t="s">
        <v>942</v>
      </c>
      <c r="C449" s="3" t="s">
        <v>943</v>
      </c>
      <c r="D449" s="11">
        <v>7500</v>
      </c>
      <c r="E449" s="11">
        <v>37754</v>
      </c>
      <c r="F449" s="9">
        <f>E449/D449*100</f>
        <v>503.38666666666666</v>
      </c>
      <c r="G449" s="6" t="s">
        <v>20</v>
      </c>
      <c r="H449">
        <v>439</v>
      </c>
      <c r="I449" s="11">
        <f>E449/H449</f>
        <v>86</v>
      </c>
      <c r="J449" t="s">
        <v>40</v>
      </c>
      <c r="K449" t="s">
        <v>41</v>
      </c>
      <c r="L449" s="19">
        <f>(((N449/60)/60)/24)+DATE(1970,1,1)</f>
        <v>43088.25</v>
      </c>
      <c r="M449" s="16">
        <f>(((N449/60)/60)/24)+DATE(1970,1,1)</f>
        <v>43088.25</v>
      </c>
      <c r="N449">
        <v>1513663200</v>
      </c>
      <c r="O449" s="19">
        <f>(((P449/60)/60)/24)+DATE(1970,1,1)</f>
        <v>43104.25</v>
      </c>
      <c r="P449">
        <v>1515045600</v>
      </c>
      <c r="Q449" t="b">
        <v>0</v>
      </c>
      <c r="R449" t="b">
        <v>0</v>
      </c>
      <c r="S449" t="s">
        <v>269</v>
      </c>
      <c r="T449" t="str">
        <f>LEFT(S449,FIND("~",SUBSTITUTE(S449,"/","~",LEN(S449)-LEN(SUBSTITUTE(S449,"/",""))))-1)</f>
        <v>film &amp; video</v>
      </c>
      <c r="U449" t="str">
        <f>RIGHT(S449,LEN(S449)-FIND("/",S449))</f>
        <v>television</v>
      </c>
    </row>
    <row r="450" spans="1:21" x14ac:dyDescent="0.35">
      <c r="A450">
        <v>448</v>
      </c>
      <c r="B450" s="4" t="s">
        <v>944</v>
      </c>
      <c r="C450" s="3" t="s">
        <v>945</v>
      </c>
      <c r="D450" s="11">
        <v>7500</v>
      </c>
      <c r="E450" s="11">
        <v>45384</v>
      </c>
      <c r="F450" s="9">
        <f>E450/D450*100</f>
        <v>605.12</v>
      </c>
      <c r="G450" s="6" t="s">
        <v>20</v>
      </c>
      <c r="H450">
        <v>605</v>
      </c>
      <c r="I450" s="11">
        <f>E450/H450</f>
        <v>75.014876033057845</v>
      </c>
      <c r="J450" t="s">
        <v>21</v>
      </c>
      <c r="K450" t="s">
        <v>22</v>
      </c>
      <c r="L450" s="19">
        <f>(((N450/60)/60)/24)+DATE(1970,1,1)</f>
        <v>41378.208333333336</v>
      </c>
      <c r="M450" s="16">
        <f>(((N450/60)/60)/24)+DATE(1970,1,1)</f>
        <v>41378.208333333336</v>
      </c>
      <c r="N450">
        <v>1365915600</v>
      </c>
      <c r="O450" s="19">
        <f>(((P450/60)/60)/24)+DATE(1970,1,1)</f>
        <v>41380.208333333336</v>
      </c>
      <c r="P450">
        <v>1366088400</v>
      </c>
      <c r="Q450" t="b">
        <v>0</v>
      </c>
      <c r="R450" t="b">
        <v>1</v>
      </c>
      <c r="S450" t="s">
        <v>89</v>
      </c>
      <c r="T450" t="str">
        <f>LEFT(S450,FIND("~",SUBSTITUTE(S450,"/","~",LEN(S450)-LEN(SUBSTITUTE(S450,"/",""))))-1)</f>
        <v>games</v>
      </c>
      <c r="U450" t="str">
        <f>RIGHT(S450,LEN(S450)-FIND("/",S450))</f>
        <v>video games</v>
      </c>
    </row>
    <row r="451" spans="1:21" x14ac:dyDescent="0.35">
      <c r="A451">
        <v>449</v>
      </c>
      <c r="B451" s="4" t="s">
        <v>946</v>
      </c>
      <c r="C451" s="3" t="s">
        <v>947</v>
      </c>
      <c r="D451" s="11">
        <v>7500</v>
      </c>
      <c r="E451" s="11">
        <v>8703</v>
      </c>
      <c r="F451" s="9">
        <f>E451/D451*100</f>
        <v>116.04</v>
      </c>
      <c r="G451" s="6" t="s">
        <v>20</v>
      </c>
      <c r="H451">
        <v>86</v>
      </c>
      <c r="I451" s="11">
        <f>E451/H451</f>
        <v>101.19767441860465</v>
      </c>
      <c r="J451" t="s">
        <v>36</v>
      </c>
      <c r="K451" t="s">
        <v>37</v>
      </c>
      <c r="L451" s="19">
        <f>(((N451/60)/60)/24)+DATE(1970,1,1)</f>
        <v>43530.25</v>
      </c>
      <c r="M451" s="16">
        <f>(((N451/60)/60)/24)+DATE(1970,1,1)</f>
        <v>43530.25</v>
      </c>
      <c r="N451">
        <v>1551852000</v>
      </c>
      <c r="O451" s="19">
        <f>(((P451/60)/60)/24)+DATE(1970,1,1)</f>
        <v>43547.208333333328</v>
      </c>
      <c r="P451">
        <v>1553317200</v>
      </c>
      <c r="Q451" t="b">
        <v>0</v>
      </c>
      <c r="R451" t="b">
        <v>0</v>
      </c>
      <c r="S451" t="s">
        <v>89</v>
      </c>
      <c r="T451" t="str">
        <f>LEFT(S451,FIND("~",SUBSTITUTE(S451,"/","~",LEN(S451)-LEN(SUBSTITUTE(S451,"/",""))))-1)</f>
        <v>games</v>
      </c>
      <c r="U451" t="str">
        <f>RIGHT(S451,LEN(S451)-FIND("/",S451))</f>
        <v>video games</v>
      </c>
    </row>
    <row r="452" spans="1:21" x14ac:dyDescent="0.35">
      <c r="A452">
        <v>450</v>
      </c>
      <c r="B452" s="4" t="s">
        <v>948</v>
      </c>
      <c r="C452" s="3" t="s">
        <v>949</v>
      </c>
      <c r="D452" s="11">
        <v>7500</v>
      </c>
      <c r="E452" s="11">
        <v>4</v>
      </c>
      <c r="F452" s="9">
        <f>E452/D452*100</f>
        <v>5.3333333333333337E-2</v>
      </c>
      <c r="G452" s="6" t="s">
        <v>20</v>
      </c>
      <c r="H452">
        <v>1</v>
      </c>
      <c r="I452" s="11">
        <f>E452/H452</f>
        <v>4</v>
      </c>
      <c r="J452" t="s">
        <v>15</v>
      </c>
      <c r="K452" t="s">
        <v>16</v>
      </c>
      <c r="L452" s="19">
        <f>(((N452/60)/60)/24)+DATE(1970,1,1)</f>
        <v>43394.208333333328</v>
      </c>
      <c r="M452" s="16">
        <f>(((N452/60)/60)/24)+DATE(1970,1,1)</f>
        <v>43394.208333333328</v>
      </c>
      <c r="N452">
        <v>1540098000</v>
      </c>
      <c r="O452" s="19">
        <f>(((P452/60)/60)/24)+DATE(1970,1,1)</f>
        <v>43417.25</v>
      </c>
      <c r="P452">
        <v>1542088800</v>
      </c>
      <c r="Q452" t="b">
        <v>0</v>
      </c>
      <c r="R452" t="b">
        <v>0</v>
      </c>
      <c r="S452" t="s">
        <v>71</v>
      </c>
      <c r="T452" t="str">
        <f>LEFT(S452,FIND("~",SUBSTITUTE(S452,"/","~",LEN(S452)-LEN(SUBSTITUTE(S452,"/",""))))-1)</f>
        <v>film &amp; video</v>
      </c>
      <c r="U452" t="str">
        <f>RIGHT(S452,LEN(S452)-FIND("/",S452))</f>
        <v>animation</v>
      </c>
    </row>
    <row r="453" spans="1:21" x14ac:dyDescent="0.35">
      <c r="A453">
        <v>451</v>
      </c>
      <c r="B453" s="4" t="s">
        <v>950</v>
      </c>
      <c r="C453" s="3" t="s">
        <v>951</v>
      </c>
      <c r="D453" s="11">
        <v>7500</v>
      </c>
      <c r="E453" s="11">
        <v>182302</v>
      </c>
      <c r="F453" s="9">
        <f>E453/D453*100</f>
        <v>2430.6933333333332</v>
      </c>
      <c r="G453" s="6" t="s">
        <v>20</v>
      </c>
      <c r="H453">
        <v>6286</v>
      </c>
      <c r="I453" s="11">
        <f>E453/H453</f>
        <v>29.001272669424118</v>
      </c>
      <c r="J453" t="s">
        <v>21</v>
      </c>
      <c r="K453" t="s">
        <v>22</v>
      </c>
      <c r="L453" s="19">
        <f>(((N453/60)/60)/24)+DATE(1970,1,1)</f>
        <v>42935.208333333328</v>
      </c>
      <c r="M453" s="16">
        <f>(((N453/60)/60)/24)+DATE(1970,1,1)</f>
        <v>42935.208333333328</v>
      </c>
      <c r="N453">
        <v>1500440400</v>
      </c>
      <c r="O453" s="19">
        <f>(((P453/60)/60)/24)+DATE(1970,1,1)</f>
        <v>42966.208333333328</v>
      </c>
      <c r="P453">
        <v>1503118800</v>
      </c>
      <c r="Q453" t="b">
        <v>0</v>
      </c>
      <c r="R453" t="b">
        <v>0</v>
      </c>
      <c r="S453" t="s">
        <v>23</v>
      </c>
      <c r="T453" t="str">
        <f>LEFT(S453,FIND("~",SUBSTITUTE(S453,"/","~",LEN(S453)-LEN(SUBSTITUTE(S453,"/",""))))-1)</f>
        <v>music</v>
      </c>
      <c r="U453" t="str">
        <f>RIGHT(S453,LEN(S453)-FIND("/",S453))</f>
        <v>rock</v>
      </c>
    </row>
    <row r="454" spans="1:21" ht="31" x14ac:dyDescent="0.35">
      <c r="A454">
        <v>452</v>
      </c>
      <c r="B454" s="4" t="s">
        <v>952</v>
      </c>
      <c r="C454" s="3" t="s">
        <v>953</v>
      </c>
      <c r="D454" s="11">
        <v>7600</v>
      </c>
      <c r="E454" s="11">
        <v>3045</v>
      </c>
      <c r="F454" s="9">
        <f>E454/D454*100</f>
        <v>40.065789473684212</v>
      </c>
      <c r="G454" s="6" t="s">
        <v>20</v>
      </c>
      <c r="H454">
        <v>31</v>
      </c>
      <c r="I454" s="11">
        <f>E454/H454</f>
        <v>98.225806451612897</v>
      </c>
      <c r="J454" t="s">
        <v>21</v>
      </c>
      <c r="K454" t="s">
        <v>22</v>
      </c>
      <c r="L454" s="19">
        <f>(((N454/60)/60)/24)+DATE(1970,1,1)</f>
        <v>40365.208333333336</v>
      </c>
      <c r="M454" s="16">
        <f>(((N454/60)/60)/24)+DATE(1970,1,1)</f>
        <v>40365.208333333336</v>
      </c>
      <c r="N454">
        <v>1278392400</v>
      </c>
      <c r="O454" s="19">
        <f>(((P454/60)/60)/24)+DATE(1970,1,1)</f>
        <v>40366.208333333336</v>
      </c>
      <c r="P454">
        <v>1278478800</v>
      </c>
      <c r="Q454" t="b">
        <v>0</v>
      </c>
      <c r="R454" t="b">
        <v>0</v>
      </c>
      <c r="S454" t="s">
        <v>53</v>
      </c>
      <c r="T454" t="str">
        <f>LEFT(S454,FIND("~",SUBSTITUTE(S454,"/","~",LEN(S454)-LEN(SUBSTITUTE(S454,"/",""))))-1)</f>
        <v>film &amp; video</v>
      </c>
      <c r="U454" t="str">
        <f>RIGHT(S454,LEN(S454)-FIND("/",S454))</f>
        <v>drama</v>
      </c>
    </row>
    <row r="455" spans="1:21" ht="31" x14ac:dyDescent="0.35">
      <c r="A455">
        <v>453</v>
      </c>
      <c r="B455" s="4" t="s">
        <v>954</v>
      </c>
      <c r="C455" s="3" t="s">
        <v>955</v>
      </c>
      <c r="D455" s="11">
        <v>7600</v>
      </c>
      <c r="E455" s="11">
        <v>102749</v>
      </c>
      <c r="F455" s="9">
        <f>E455/D455*100</f>
        <v>1351.9605263157894</v>
      </c>
      <c r="G455" s="6" t="s">
        <v>20</v>
      </c>
      <c r="H455">
        <v>1181</v>
      </c>
      <c r="I455" s="11">
        <f>E455/H455</f>
        <v>87.001693480101608</v>
      </c>
      <c r="J455" t="s">
        <v>21</v>
      </c>
      <c r="K455" t="s">
        <v>22</v>
      </c>
      <c r="L455" s="19">
        <f>(((N455/60)/60)/24)+DATE(1970,1,1)</f>
        <v>42705.25</v>
      </c>
      <c r="M455" s="16">
        <f>(((N455/60)/60)/24)+DATE(1970,1,1)</f>
        <v>42705.25</v>
      </c>
      <c r="N455">
        <v>1480572000</v>
      </c>
      <c r="O455" s="19">
        <f>(((P455/60)/60)/24)+DATE(1970,1,1)</f>
        <v>42746.25</v>
      </c>
      <c r="P455">
        <v>1484114400</v>
      </c>
      <c r="Q455" t="b">
        <v>0</v>
      </c>
      <c r="R455" t="b">
        <v>0</v>
      </c>
      <c r="S455" t="s">
        <v>474</v>
      </c>
      <c r="T455" t="str">
        <f>LEFT(S455,FIND("~",SUBSTITUTE(S455,"/","~",LEN(S455)-LEN(SUBSTITUTE(S455,"/",""))))-1)</f>
        <v>film &amp; video</v>
      </c>
      <c r="U455" t="str">
        <f>RIGHT(S455,LEN(S455)-FIND("/",S455))</f>
        <v>science fiction</v>
      </c>
    </row>
    <row r="456" spans="1:21" x14ac:dyDescent="0.35">
      <c r="A456">
        <v>454</v>
      </c>
      <c r="B456" s="4" t="s">
        <v>956</v>
      </c>
      <c r="C456" s="3" t="s">
        <v>957</v>
      </c>
      <c r="D456" s="11">
        <v>7600</v>
      </c>
      <c r="E456" s="11">
        <v>1763</v>
      </c>
      <c r="F456" s="9">
        <f>E456/D456*100</f>
        <v>23.19736842105263</v>
      </c>
      <c r="G456" s="6" t="s">
        <v>20</v>
      </c>
      <c r="H456">
        <v>39</v>
      </c>
      <c r="I456" s="11">
        <f>E456/H456</f>
        <v>45.205128205128204</v>
      </c>
      <c r="J456" t="s">
        <v>21</v>
      </c>
      <c r="K456" t="s">
        <v>22</v>
      </c>
      <c r="L456" s="19">
        <f>(((N456/60)/60)/24)+DATE(1970,1,1)</f>
        <v>41568.208333333336</v>
      </c>
      <c r="M456" s="16">
        <f>(((N456/60)/60)/24)+DATE(1970,1,1)</f>
        <v>41568.208333333336</v>
      </c>
      <c r="N456">
        <v>1382331600</v>
      </c>
      <c r="O456" s="19">
        <f>(((P456/60)/60)/24)+DATE(1970,1,1)</f>
        <v>41604.25</v>
      </c>
      <c r="P456">
        <v>1385445600</v>
      </c>
      <c r="Q456" t="b">
        <v>0</v>
      </c>
      <c r="R456" t="b">
        <v>1</v>
      </c>
      <c r="S456" t="s">
        <v>53</v>
      </c>
      <c r="T456" t="str">
        <f>LEFT(S456,FIND("~",SUBSTITUTE(S456,"/","~",LEN(S456)-LEN(SUBSTITUTE(S456,"/",""))))-1)</f>
        <v>film &amp; video</v>
      </c>
      <c r="U456" t="str">
        <f>RIGHT(S456,LEN(S456)-FIND("/",S456))</f>
        <v>drama</v>
      </c>
    </row>
    <row r="457" spans="1:21" x14ac:dyDescent="0.35">
      <c r="A457">
        <v>455</v>
      </c>
      <c r="B457" s="4" t="s">
        <v>958</v>
      </c>
      <c r="C457" s="3" t="s">
        <v>959</v>
      </c>
      <c r="D457" s="11">
        <v>7600</v>
      </c>
      <c r="E457" s="11">
        <v>137904</v>
      </c>
      <c r="F457" s="9">
        <f>E457/D457*100</f>
        <v>1814.5263157894735</v>
      </c>
      <c r="G457" s="6" t="s">
        <v>20</v>
      </c>
      <c r="H457">
        <v>3727</v>
      </c>
      <c r="I457" s="11">
        <f>E457/H457</f>
        <v>37.001341561577675</v>
      </c>
      <c r="J457" t="s">
        <v>21</v>
      </c>
      <c r="K457" t="s">
        <v>22</v>
      </c>
      <c r="L457" s="19">
        <f>(((N457/60)/60)/24)+DATE(1970,1,1)</f>
        <v>40809.208333333336</v>
      </c>
      <c r="M457" s="16">
        <f>(((N457/60)/60)/24)+DATE(1970,1,1)</f>
        <v>40809.208333333336</v>
      </c>
      <c r="N457">
        <v>1316754000</v>
      </c>
      <c r="O457" s="19">
        <f>(((P457/60)/60)/24)+DATE(1970,1,1)</f>
        <v>40832.208333333336</v>
      </c>
      <c r="P457">
        <v>1318741200</v>
      </c>
      <c r="Q457" t="b">
        <v>0</v>
      </c>
      <c r="R457" t="b">
        <v>0</v>
      </c>
      <c r="S457" t="s">
        <v>33</v>
      </c>
      <c r="T457" t="str">
        <f>LEFT(S457,FIND("~",SUBSTITUTE(S457,"/","~",LEN(S457)-LEN(SUBSTITUTE(S457,"/",""))))-1)</f>
        <v>theater</v>
      </c>
      <c r="U457" t="str">
        <f>RIGHT(S457,LEN(S457)-FIND("/",S457))</f>
        <v>plays</v>
      </c>
    </row>
    <row r="458" spans="1:21" ht="31" x14ac:dyDescent="0.35">
      <c r="A458">
        <v>456</v>
      </c>
      <c r="B458" s="4" t="s">
        <v>960</v>
      </c>
      <c r="C458" s="3" t="s">
        <v>961</v>
      </c>
      <c r="D458" s="11">
        <v>7600</v>
      </c>
      <c r="E458" s="11">
        <v>152438</v>
      </c>
      <c r="F458" s="9">
        <f>E458/D458*100</f>
        <v>2005.7631578947369</v>
      </c>
      <c r="G458" s="6" t="s">
        <v>20</v>
      </c>
      <c r="H458">
        <v>1605</v>
      </c>
      <c r="I458" s="11">
        <f>E458/H458</f>
        <v>94.976947040498445</v>
      </c>
      <c r="J458" t="s">
        <v>21</v>
      </c>
      <c r="K458" t="s">
        <v>22</v>
      </c>
      <c r="L458" s="19">
        <f>(((N458/60)/60)/24)+DATE(1970,1,1)</f>
        <v>43141.25</v>
      </c>
      <c r="M458" s="16">
        <f>(((N458/60)/60)/24)+DATE(1970,1,1)</f>
        <v>43141.25</v>
      </c>
      <c r="N458">
        <v>1518242400</v>
      </c>
      <c r="O458" s="19">
        <f>(((P458/60)/60)/24)+DATE(1970,1,1)</f>
        <v>43141.25</v>
      </c>
      <c r="P458">
        <v>1518242400</v>
      </c>
      <c r="Q458" t="b">
        <v>0</v>
      </c>
      <c r="R458" t="b">
        <v>1</v>
      </c>
      <c r="S458" t="s">
        <v>60</v>
      </c>
      <c r="T458" t="str">
        <f>LEFT(S458,FIND("~",SUBSTITUTE(S458,"/","~",LEN(S458)-LEN(SUBSTITUTE(S458,"/",""))))-1)</f>
        <v>music</v>
      </c>
      <c r="U458" t="str">
        <f>RIGHT(S458,LEN(S458)-FIND("/",S458))</f>
        <v>indie rock</v>
      </c>
    </row>
    <row r="459" spans="1:21" x14ac:dyDescent="0.35">
      <c r="A459">
        <v>457</v>
      </c>
      <c r="B459" s="4" t="s">
        <v>962</v>
      </c>
      <c r="C459" s="3" t="s">
        <v>963</v>
      </c>
      <c r="D459" s="11">
        <v>7600</v>
      </c>
      <c r="E459" s="11">
        <v>1332</v>
      </c>
      <c r="F459" s="9">
        <f>E459/D459*100</f>
        <v>17.526315789473685</v>
      </c>
      <c r="G459" s="6" t="s">
        <v>20</v>
      </c>
      <c r="H459">
        <v>46</v>
      </c>
      <c r="I459" s="11">
        <f>E459/H459</f>
        <v>28.956521739130434</v>
      </c>
      <c r="J459" t="s">
        <v>21</v>
      </c>
      <c r="K459" t="s">
        <v>22</v>
      </c>
      <c r="L459" s="19">
        <f>(((N459/60)/60)/24)+DATE(1970,1,1)</f>
        <v>42657.208333333328</v>
      </c>
      <c r="M459" s="16">
        <f>(((N459/60)/60)/24)+DATE(1970,1,1)</f>
        <v>42657.208333333328</v>
      </c>
      <c r="N459">
        <v>1476421200</v>
      </c>
      <c r="O459" s="19">
        <f>(((P459/60)/60)/24)+DATE(1970,1,1)</f>
        <v>42659.208333333328</v>
      </c>
      <c r="P459">
        <v>1476594000</v>
      </c>
      <c r="Q459" t="b">
        <v>0</v>
      </c>
      <c r="R459" t="b">
        <v>0</v>
      </c>
      <c r="S459" t="s">
        <v>33</v>
      </c>
      <c r="T459" t="str">
        <f>LEFT(S459,FIND("~",SUBSTITUTE(S459,"/","~",LEN(S459)-LEN(SUBSTITUTE(S459,"/",""))))-1)</f>
        <v>theater</v>
      </c>
      <c r="U459" t="str">
        <f>RIGHT(S459,LEN(S459)-FIND("/",S459))</f>
        <v>plays</v>
      </c>
    </row>
    <row r="460" spans="1:21" x14ac:dyDescent="0.35">
      <c r="A460">
        <v>458</v>
      </c>
      <c r="B460" s="4" t="s">
        <v>964</v>
      </c>
      <c r="C460" s="3" t="s">
        <v>965</v>
      </c>
      <c r="D460" s="11">
        <v>7700</v>
      </c>
      <c r="E460" s="11">
        <v>118706</v>
      </c>
      <c r="F460" s="9">
        <f>E460/D460*100</f>
        <v>1541.6363636363635</v>
      </c>
      <c r="G460" s="6" t="s">
        <v>20</v>
      </c>
      <c r="H460">
        <v>2120</v>
      </c>
      <c r="I460" s="11">
        <f>E460/H460</f>
        <v>55.993396226415094</v>
      </c>
      <c r="J460" t="s">
        <v>21</v>
      </c>
      <c r="K460" t="s">
        <v>22</v>
      </c>
      <c r="L460" s="19">
        <f>(((N460/60)/60)/24)+DATE(1970,1,1)</f>
        <v>40265.208333333336</v>
      </c>
      <c r="M460" s="16">
        <f>(((N460/60)/60)/24)+DATE(1970,1,1)</f>
        <v>40265.208333333336</v>
      </c>
      <c r="N460">
        <v>1269752400</v>
      </c>
      <c r="O460" s="19">
        <f>(((P460/60)/60)/24)+DATE(1970,1,1)</f>
        <v>40309.208333333336</v>
      </c>
      <c r="P460">
        <v>1273554000</v>
      </c>
      <c r="Q460" t="b">
        <v>0</v>
      </c>
      <c r="R460" t="b">
        <v>0</v>
      </c>
      <c r="S460" t="s">
        <v>33</v>
      </c>
      <c r="T460" t="str">
        <f>LEFT(S460,FIND("~",SUBSTITUTE(S460,"/","~",LEN(S460)-LEN(SUBSTITUTE(S460,"/",""))))-1)</f>
        <v>theater</v>
      </c>
      <c r="U460" t="str">
        <f>RIGHT(S460,LEN(S460)-FIND("/",S460))</f>
        <v>plays</v>
      </c>
    </row>
    <row r="461" spans="1:21" x14ac:dyDescent="0.35">
      <c r="A461">
        <v>459</v>
      </c>
      <c r="B461" s="4" t="s">
        <v>966</v>
      </c>
      <c r="C461" s="3" t="s">
        <v>967</v>
      </c>
      <c r="D461" s="11">
        <v>7700</v>
      </c>
      <c r="E461" s="11">
        <v>5674</v>
      </c>
      <c r="F461" s="9">
        <f>E461/D461*100</f>
        <v>73.688311688311686</v>
      </c>
      <c r="G461" s="6" t="s">
        <v>20</v>
      </c>
      <c r="H461">
        <v>105</v>
      </c>
      <c r="I461" s="11">
        <f>E461/H461</f>
        <v>54.038095238095238</v>
      </c>
      <c r="J461" t="s">
        <v>21</v>
      </c>
      <c r="K461" t="s">
        <v>22</v>
      </c>
      <c r="L461" s="19">
        <f>(((N461/60)/60)/24)+DATE(1970,1,1)</f>
        <v>42001.25</v>
      </c>
      <c r="M461" s="16">
        <f>(((N461/60)/60)/24)+DATE(1970,1,1)</f>
        <v>42001.25</v>
      </c>
      <c r="N461">
        <v>1419746400</v>
      </c>
      <c r="O461" s="19">
        <f>(((P461/60)/60)/24)+DATE(1970,1,1)</f>
        <v>42026.25</v>
      </c>
      <c r="P461">
        <v>1421906400</v>
      </c>
      <c r="Q461" t="b">
        <v>0</v>
      </c>
      <c r="R461" t="b">
        <v>0</v>
      </c>
      <c r="S461" t="s">
        <v>42</v>
      </c>
      <c r="T461" t="str">
        <f>LEFT(S461,FIND("~",SUBSTITUTE(S461,"/","~",LEN(S461)-LEN(SUBSTITUTE(S461,"/",""))))-1)</f>
        <v>film &amp; video</v>
      </c>
      <c r="U461" t="str">
        <f>RIGHT(S461,LEN(S461)-FIND("/",S461))</f>
        <v>documentary</v>
      </c>
    </row>
    <row r="462" spans="1:21" x14ac:dyDescent="0.35">
      <c r="A462">
        <v>460</v>
      </c>
      <c r="B462" s="4" t="s">
        <v>968</v>
      </c>
      <c r="C462" s="3" t="s">
        <v>969</v>
      </c>
      <c r="D462" s="11">
        <v>7700</v>
      </c>
      <c r="E462" s="11">
        <v>4119</v>
      </c>
      <c r="F462" s="9">
        <f>E462/D462*100</f>
        <v>53.493506493506494</v>
      </c>
      <c r="G462" s="6" t="s">
        <v>20</v>
      </c>
      <c r="H462">
        <v>50</v>
      </c>
      <c r="I462" s="11">
        <f>E462/H462</f>
        <v>82.38</v>
      </c>
      <c r="J462" t="s">
        <v>21</v>
      </c>
      <c r="K462" t="s">
        <v>22</v>
      </c>
      <c r="L462" s="19">
        <f>(((N462/60)/60)/24)+DATE(1970,1,1)</f>
        <v>40399.208333333336</v>
      </c>
      <c r="M462" s="16">
        <f>(((N462/60)/60)/24)+DATE(1970,1,1)</f>
        <v>40399.208333333336</v>
      </c>
      <c r="N462">
        <v>1281330000</v>
      </c>
      <c r="O462" s="19">
        <f>(((P462/60)/60)/24)+DATE(1970,1,1)</f>
        <v>40402.208333333336</v>
      </c>
      <c r="P462">
        <v>1281589200</v>
      </c>
      <c r="Q462" t="b">
        <v>0</v>
      </c>
      <c r="R462" t="b">
        <v>0</v>
      </c>
      <c r="S462" t="s">
        <v>33</v>
      </c>
      <c r="T462" t="str">
        <f>LEFT(S462,FIND("~",SUBSTITUTE(S462,"/","~",LEN(S462)-LEN(SUBSTITUTE(S462,"/",""))))-1)</f>
        <v>theater</v>
      </c>
      <c r="U462" t="str">
        <f>RIGHT(S462,LEN(S462)-FIND("/",S462))</f>
        <v>plays</v>
      </c>
    </row>
    <row r="463" spans="1:21" x14ac:dyDescent="0.35">
      <c r="A463">
        <v>461</v>
      </c>
      <c r="B463" s="4" t="s">
        <v>970</v>
      </c>
      <c r="C463" s="3" t="s">
        <v>971</v>
      </c>
      <c r="D463" s="11">
        <v>7700</v>
      </c>
      <c r="E463" s="11">
        <v>139354</v>
      </c>
      <c r="F463" s="9">
        <f>E463/D463*100</f>
        <v>1809.7922077922078</v>
      </c>
      <c r="G463" s="6" t="s">
        <v>20</v>
      </c>
      <c r="H463">
        <v>2080</v>
      </c>
      <c r="I463" s="11">
        <f>E463/H463</f>
        <v>66.997115384615384</v>
      </c>
      <c r="J463" t="s">
        <v>21</v>
      </c>
      <c r="K463" t="s">
        <v>22</v>
      </c>
      <c r="L463" s="19">
        <f>(((N463/60)/60)/24)+DATE(1970,1,1)</f>
        <v>41757.208333333336</v>
      </c>
      <c r="M463" s="16">
        <f>(((N463/60)/60)/24)+DATE(1970,1,1)</f>
        <v>41757.208333333336</v>
      </c>
      <c r="N463">
        <v>1398661200</v>
      </c>
      <c r="O463" s="19">
        <f>(((P463/60)/60)/24)+DATE(1970,1,1)</f>
        <v>41777.208333333336</v>
      </c>
      <c r="P463">
        <v>1400389200</v>
      </c>
      <c r="Q463" t="b">
        <v>0</v>
      </c>
      <c r="R463" t="b">
        <v>0</v>
      </c>
      <c r="S463" t="s">
        <v>53</v>
      </c>
      <c r="T463" t="str">
        <f>LEFT(S463,FIND("~",SUBSTITUTE(S463,"/","~",LEN(S463)-LEN(SUBSTITUTE(S463,"/",""))))-1)</f>
        <v>film &amp; video</v>
      </c>
      <c r="U463" t="str">
        <f>RIGHT(S463,LEN(S463)-FIND("/",S463))</f>
        <v>drama</v>
      </c>
    </row>
    <row r="464" spans="1:21" x14ac:dyDescent="0.35">
      <c r="A464">
        <v>462</v>
      </c>
      <c r="B464" s="4" t="s">
        <v>972</v>
      </c>
      <c r="C464" s="3" t="s">
        <v>973</v>
      </c>
      <c r="D464" s="11">
        <v>7700</v>
      </c>
      <c r="E464" s="11">
        <v>57734</v>
      </c>
      <c r="F464" s="9">
        <f>E464/D464*100</f>
        <v>749.79220779220782</v>
      </c>
      <c r="G464" s="6" t="s">
        <v>20</v>
      </c>
      <c r="H464">
        <v>535</v>
      </c>
      <c r="I464" s="11">
        <f>E464/H464</f>
        <v>107.91401869158878</v>
      </c>
      <c r="J464" t="s">
        <v>21</v>
      </c>
      <c r="K464" t="s">
        <v>22</v>
      </c>
      <c r="L464" s="19">
        <f>(((N464/60)/60)/24)+DATE(1970,1,1)</f>
        <v>41304.25</v>
      </c>
      <c r="M464" s="16">
        <f>(((N464/60)/60)/24)+DATE(1970,1,1)</f>
        <v>41304.25</v>
      </c>
      <c r="N464">
        <v>1359525600</v>
      </c>
      <c r="O464" s="19">
        <f>(((P464/60)/60)/24)+DATE(1970,1,1)</f>
        <v>41342.25</v>
      </c>
      <c r="P464">
        <v>1362808800</v>
      </c>
      <c r="Q464" t="b">
        <v>0</v>
      </c>
      <c r="R464" t="b">
        <v>0</v>
      </c>
      <c r="S464" t="s">
        <v>292</v>
      </c>
      <c r="T464" t="str">
        <f>LEFT(S464,FIND("~",SUBSTITUTE(S464,"/","~",LEN(S464)-LEN(SUBSTITUTE(S464,"/",""))))-1)</f>
        <v>games</v>
      </c>
      <c r="U464" t="str">
        <f>RIGHT(S464,LEN(S464)-FIND("/",S464))</f>
        <v>mobile games</v>
      </c>
    </row>
    <row r="465" spans="1:21" ht="31" x14ac:dyDescent="0.35">
      <c r="A465">
        <v>463</v>
      </c>
      <c r="B465" s="4" t="s">
        <v>974</v>
      </c>
      <c r="C465" s="3" t="s">
        <v>975</v>
      </c>
      <c r="D465" s="11">
        <v>7800</v>
      </c>
      <c r="E465" s="11">
        <v>145265</v>
      </c>
      <c r="F465" s="9">
        <f>E465/D465*100</f>
        <v>1862.3717948717949</v>
      </c>
      <c r="G465" s="6" t="s">
        <v>20</v>
      </c>
      <c r="H465">
        <v>2105</v>
      </c>
      <c r="I465" s="11">
        <f>E465/H465</f>
        <v>69.009501187648453</v>
      </c>
      <c r="J465" t="s">
        <v>21</v>
      </c>
      <c r="K465" t="s">
        <v>22</v>
      </c>
      <c r="L465" s="19">
        <f>(((N465/60)/60)/24)+DATE(1970,1,1)</f>
        <v>41639.25</v>
      </c>
      <c r="M465" s="16">
        <f>(((N465/60)/60)/24)+DATE(1970,1,1)</f>
        <v>41639.25</v>
      </c>
      <c r="N465">
        <v>1388469600</v>
      </c>
      <c r="O465" s="19">
        <f>(((P465/60)/60)/24)+DATE(1970,1,1)</f>
        <v>41643.25</v>
      </c>
      <c r="P465">
        <v>1388815200</v>
      </c>
      <c r="Q465" t="b">
        <v>0</v>
      </c>
      <c r="R465" t="b">
        <v>0</v>
      </c>
      <c r="S465" t="s">
        <v>71</v>
      </c>
      <c r="T465" t="str">
        <f>LEFT(S465,FIND("~",SUBSTITUTE(S465,"/","~",LEN(S465)-LEN(SUBSTITUTE(S465,"/",""))))-1)</f>
        <v>film &amp; video</v>
      </c>
      <c r="U465" t="str">
        <f>RIGHT(S465,LEN(S465)-FIND("/",S465))</f>
        <v>animation</v>
      </c>
    </row>
    <row r="466" spans="1:21" x14ac:dyDescent="0.35">
      <c r="A466">
        <v>464</v>
      </c>
      <c r="B466" s="4" t="s">
        <v>976</v>
      </c>
      <c r="C466" s="3" t="s">
        <v>977</v>
      </c>
      <c r="D466" s="11">
        <v>7800</v>
      </c>
      <c r="E466" s="11">
        <v>95020</v>
      </c>
      <c r="F466" s="9">
        <f>E466/D466*100</f>
        <v>1218.2051282051282</v>
      </c>
      <c r="G466" s="6" t="s">
        <v>20</v>
      </c>
      <c r="H466">
        <v>2436</v>
      </c>
      <c r="I466" s="11">
        <f>E466/H466</f>
        <v>39.006568144499177</v>
      </c>
      <c r="J466" t="s">
        <v>21</v>
      </c>
      <c r="K466" t="s">
        <v>22</v>
      </c>
      <c r="L466" s="19">
        <f>(((N466/60)/60)/24)+DATE(1970,1,1)</f>
        <v>43142.25</v>
      </c>
      <c r="M466" s="16">
        <f>(((N466/60)/60)/24)+DATE(1970,1,1)</f>
        <v>43142.25</v>
      </c>
      <c r="N466">
        <v>1518328800</v>
      </c>
      <c r="O466" s="19">
        <f>(((P466/60)/60)/24)+DATE(1970,1,1)</f>
        <v>43156.25</v>
      </c>
      <c r="P466">
        <v>1519538400</v>
      </c>
      <c r="Q466" t="b">
        <v>0</v>
      </c>
      <c r="R466" t="b">
        <v>0</v>
      </c>
      <c r="S466" t="s">
        <v>33</v>
      </c>
      <c r="T466" t="str">
        <f>LEFT(S466,FIND("~",SUBSTITUTE(S466,"/","~",LEN(S466)-LEN(SUBSTITUTE(S466,"/",""))))-1)</f>
        <v>theater</v>
      </c>
      <c r="U466" t="str">
        <f>RIGHT(S466,LEN(S466)-FIND("/",S466))</f>
        <v>plays</v>
      </c>
    </row>
    <row r="467" spans="1:21" x14ac:dyDescent="0.35">
      <c r="A467">
        <v>465</v>
      </c>
      <c r="B467" s="4" t="s">
        <v>978</v>
      </c>
      <c r="C467" s="3" t="s">
        <v>979</v>
      </c>
      <c r="D467" s="11">
        <v>7800</v>
      </c>
      <c r="E467" s="11">
        <v>8829</v>
      </c>
      <c r="F467" s="9">
        <f>E467/D467*100</f>
        <v>113.19230769230771</v>
      </c>
      <c r="G467" s="6" t="s">
        <v>20</v>
      </c>
      <c r="H467">
        <v>80</v>
      </c>
      <c r="I467" s="11">
        <f>E467/H467</f>
        <v>110.3625</v>
      </c>
      <c r="J467" t="s">
        <v>21</v>
      </c>
      <c r="K467" t="s">
        <v>22</v>
      </c>
      <c r="L467" s="19">
        <f>(((N467/60)/60)/24)+DATE(1970,1,1)</f>
        <v>43127.25</v>
      </c>
      <c r="M467" s="16">
        <f>(((N467/60)/60)/24)+DATE(1970,1,1)</f>
        <v>43127.25</v>
      </c>
      <c r="N467">
        <v>1517032800</v>
      </c>
      <c r="O467" s="19">
        <f>(((P467/60)/60)/24)+DATE(1970,1,1)</f>
        <v>43136.25</v>
      </c>
      <c r="P467">
        <v>1517810400</v>
      </c>
      <c r="Q467" t="b">
        <v>0</v>
      </c>
      <c r="R467" t="b">
        <v>0</v>
      </c>
      <c r="S467" t="s">
        <v>206</v>
      </c>
      <c r="T467" t="str">
        <f>LEFT(S467,FIND("~",SUBSTITUTE(S467,"/","~",LEN(S467)-LEN(SUBSTITUTE(S467,"/",""))))-1)</f>
        <v>publishing</v>
      </c>
      <c r="U467" t="str">
        <f>RIGHT(S467,LEN(S467)-FIND("/",S467))</f>
        <v>translations</v>
      </c>
    </row>
    <row r="468" spans="1:21" x14ac:dyDescent="0.35">
      <c r="A468">
        <v>466</v>
      </c>
      <c r="B468" s="4" t="s">
        <v>980</v>
      </c>
      <c r="C468" s="3" t="s">
        <v>981</v>
      </c>
      <c r="D468" s="11">
        <v>7800</v>
      </c>
      <c r="E468" s="11">
        <v>3984</v>
      </c>
      <c r="F468" s="9">
        <f>E468/D468*100</f>
        <v>51.076923076923073</v>
      </c>
      <c r="G468" s="6" t="s">
        <v>20</v>
      </c>
      <c r="H468">
        <v>42</v>
      </c>
      <c r="I468" s="11">
        <f>E468/H468</f>
        <v>94.857142857142861</v>
      </c>
      <c r="J468" t="s">
        <v>21</v>
      </c>
      <c r="K468" t="s">
        <v>22</v>
      </c>
      <c r="L468" s="19">
        <f>(((N468/60)/60)/24)+DATE(1970,1,1)</f>
        <v>41409.208333333336</v>
      </c>
      <c r="M468" s="16">
        <f>(((N468/60)/60)/24)+DATE(1970,1,1)</f>
        <v>41409.208333333336</v>
      </c>
      <c r="N468">
        <v>1368594000</v>
      </c>
      <c r="O468" s="19">
        <f>(((P468/60)/60)/24)+DATE(1970,1,1)</f>
        <v>41432.208333333336</v>
      </c>
      <c r="P468">
        <v>1370581200</v>
      </c>
      <c r="Q468" t="b">
        <v>0</v>
      </c>
      <c r="R468" t="b">
        <v>1</v>
      </c>
      <c r="S468" t="s">
        <v>65</v>
      </c>
      <c r="T468" t="str">
        <f>LEFT(S468,FIND("~",SUBSTITUTE(S468,"/","~",LEN(S468)-LEN(SUBSTITUTE(S468,"/",""))))-1)</f>
        <v>technology</v>
      </c>
      <c r="U468" t="str">
        <f>RIGHT(S468,LEN(S468)-FIND("/",S468))</f>
        <v>wearables</v>
      </c>
    </row>
    <row r="469" spans="1:21" ht="31" x14ac:dyDescent="0.35">
      <c r="A469">
        <v>467</v>
      </c>
      <c r="B469" s="4" t="s">
        <v>982</v>
      </c>
      <c r="C469" s="3" t="s">
        <v>983</v>
      </c>
      <c r="D469" s="11">
        <v>7800</v>
      </c>
      <c r="E469" s="11">
        <v>8053</v>
      </c>
      <c r="F469" s="9">
        <f>E469/D469*100</f>
        <v>103.24358974358974</v>
      </c>
      <c r="G469" s="6" t="s">
        <v>20</v>
      </c>
      <c r="H469">
        <v>139</v>
      </c>
      <c r="I469" s="11">
        <f>E469/H469</f>
        <v>57.935251798561154</v>
      </c>
      <c r="J469" t="s">
        <v>15</v>
      </c>
      <c r="K469" t="s">
        <v>16</v>
      </c>
      <c r="L469" s="19">
        <f>(((N469/60)/60)/24)+DATE(1970,1,1)</f>
        <v>42331.25</v>
      </c>
      <c r="M469" s="16">
        <f>(((N469/60)/60)/24)+DATE(1970,1,1)</f>
        <v>42331.25</v>
      </c>
      <c r="N469">
        <v>1448258400</v>
      </c>
      <c r="O469" s="19">
        <f>(((P469/60)/60)/24)+DATE(1970,1,1)</f>
        <v>42338.25</v>
      </c>
      <c r="P469">
        <v>1448863200</v>
      </c>
      <c r="Q469" t="b">
        <v>0</v>
      </c>
      <c r="R469" t="b">
        <v>1</v>
      </c>
      <c r="S469" t="s">
        <v>28</v>
      </c>
      <c r="T469" t="str">
        <f>LEFT(S469,FIND("~",SUBSTITUTE(S469,"/","~",LEN(S469)-LEN(SUBSTITUTE(S469,"/",""))))-1)</f>
        <v>technology</v>
      </c>
      <c r="U469" t="str">
        <f>RIGHT(S469,LEN(S469)-FIND("/",S469))</f>
        <v>web</v>
      </c>
    </row>
    <row r="470" spans="1:21" x14ac:dyDescent="0.35">
      <c r="A470">
        <v>468</v>
      </c>
      <c r="B470" s="4" t="s">
        <v>984</v>
      </c>
      <c r="C470" s="3" t="s">
        <v>985</v>
      </c>
      <c r="D470" s="11">
        <v>7800</v>
      </c>
      <c r="E470" s="11">
        <v>1620</v>
      </c>
      <c r="F470" s="9">
        <f>E470/D470*100</f>
        <v>20.76923076923077</v>
      </c>
      <c r="G470" s="6" t="s">
        <v>20</v>
      </c>
      <c r="H470">
        <v>16</v>
      </c>
      <c r="I470" s="11">
        <f>E470/H470</f>
        <v>101.25</v>
      </c>
      <c r="J470" t="s">
        <v>21</v>
      </c>
      <c r="K470" t="s">
        <v>22</v>
      </c>
      <c r="L470" s="19">
        <f>(((N470/60)/60)/24)+DATE(1970,1,1)</f>
        <v>43569.208333333328</v>
      </c>
      <c r="M470" s="16">
        <f>(((N470/60)/60)/24)+DATE(1970,1,1)</f>
        <v>43569.208333333328</v>
      </c>
      <c r="N470">
        <v>1555218000</v>
      </c>
      <c r="O470" s="19">
        <f>(((P470/60)/60)/24)+DATE(1970,1,1)</f>
        <v>43585.208333333328</v>
      </c>
      <c r="P470">
        <v>1556600400</v>
      </c>
      <c r="Q470" t="b">
        <v>0</v>
      </c>
      <c r="R470" t="b">
        <v>0</v>
      </c>
      <c r="S470" t="s">
        <v>33</v>
      </c>
      <c r="T470" t="str">
        <f>LEFT(S470,FIND("~",SUBSTITUTE(S470,"/","~",LEN(S470)-LEN(SUBSTITUTE(S470,"/",""))))-1)</f>
        <v>theater</v>
      </c>
      <c r="U470" t="str">
        <f>RIGHT(S470,LEN(S470)-FIND("/",S470))</f>
        <v>plays</v>
      </c>
    </row>
    <row r="471" spans="1:21" x14ac:dyDescent="0.35">
      <c r="A471">
        <v>469</v>
      </c>
      <c r="B471" s="4" t="s">
        <v>986</v>
      </c>
      <c r="C471" s="3" t="s">
        <v>987</v>
      </c>
      <c r="D471" s="11">
        <v>7800</v>
      </c>
      <c r="E471" s="11">
        <v>10328</v>
      </c>
      <c r="F471" s="9">
        <f>E471/D471*100</f>
        <v>132.41025641025641</v>
      </c>
      <c r="G471" s="6" t="s">
        <v>20</v>
      </c>
      <c r="H471">
        <v>159</v>
      </c>
      <c r="I471" s="11">
        <f>E471/H471</f>
        <v>64.95597484276729</v>
      </c>
      <c r="J471" t="s">
        <v>21</v>
      </c>
      <c r="K471" t="s">
        <v>22</v>
      </c>
      <c r="L471" s="19">
        <f>(((N471/60)/60)/24)+DATE(1970,1,1)</f>
        <v>42142.208333333328</v>
      </c>
      <c r="M471" s="16">
        <f>(((N471/60)/60)/24)+DATE(1970,1,1)</f>
        <v>42142.208333333328</v>
      </c>
      <c r="N471">
        <v>1431925200</v>
      </c>
      <c r="O471" s="19">
        <f>(((P471/60)/60)/24)+DATE(1970,1,1)</f>
        <v>42144.208333333328</v>
      </c>
      <c r="P471">
        <v>1432098000</v>
      </c>
      <c r="Q471" t="b">
        <v>0</v>
      </c>
      <c r="R471" t="b">
        <v>0</v>
      </c>
      <c r="S471" t="s">
        <v>53</v>
      </c>
      <c r="T471" t="str">
        <f>LEFT(S471,FIND("~",SUBSTITUTE(S471,"/","~",LEN(S471)-LEN(SUBSTITUTE(S471,"/",""))))-1)</f>
        <v>film &amp; video</v>
      </c>
      <c r="U471" t="str">
        <f>RIGHT(S471,LEN(S471)-FIND("/",S471))</f>
        <v>drama</v>
      </c>
    </row>
    <row r="472" spans="1:21" x14ac:dyDescent="0.35">
      <c r="A472">
        <v>470</v>
      </c>
      <c r="B472" s="4" t="s">
        <v>988</v>
      </c>
      <c r="C472" s="3" t="s">
        <v>989</v>
      </c>
      <c r="D472" s="11">
        <v>7800</v>
      </c>
      <c r="E472" s="11">
        <v>10289</v>
      </c>
      <c r="F472" s="9">
        <f>E472/D472*100</f>
        <v>131.91025641025641</v>
      </c>
      <c r="G472" s="6" t="s">
        <v>20</v>
      </c>
      <c r="H472">
        <v>381</v>
      </c>
      <c r="I472" s="11">
        <f>E472/H472</f>
        <v>27.00524934383202</v>
      </c>
      <c r="J472" t="s">
        <v>21</v>
      </c>
      <c r="K472" t="s">
        <v>22</v>
      </c>
      <c r="L472" s="19">
        <f>(((N472/60)/60)/24)+DATE(1970,1,1)</f>
        <v>42716.25</v>
      </c>
      <c r="M472" s="16">
        <f>(((N472/60)/60)/24)+DATE(1970,1,1)</f>
        <v>42716.25</v>
      </c>
      <c r="N472">
        <v>1481522400</v>
      </c>
      <c r="O472" s="19">
        <f>(((P472/60)/60)/24)+DATE(1970,1,1)</f>
        <v>42723.25</v>
      </c>
      <c r="P472">
        <v>1482127200</v>
      </c>
      <c r="Q472" t="b">
        <v>0</v>
      </c>
      <c r="R472" t="b">
        <v>0</v>
      </c>
      <c r="S472" t="s">
        <v>65</v>
      </c>
      <c r="T472" t="str">
        <f>LEFT(S472,FIND("~",SUBSTITUTE(S472,"/","~",LEN(S472)-LEN(SUBSTITUTE(S472,"/",""))))-1)</f>
        <v>technology</v>
      </c>
      <c r="U472" t="str">
        <f>RIGHT(S472,LEN(S472)-FIND("/",S472))</f>
        <v>wearables</v>
      </c>
    </row>
    <row r="473" spans="1:21" x14ac:dyDescent="0.35">
      <c r="A473">
        <v>471</v>
      </c>
      <c r="B473" s="4" t="s">
        <v>446</v>
      </c>
      <c r="C473" s="3" t="s">
        <v>990</v>
      </c>
      <c r="D473" s="11">
        <v>7800</v>
      </c>
      <c r="E473" s="11">
        <v>9889</v>
      </c>
      <c r="F473" s="9">
        <f>E473/D473*100</f>
        <v>126.78205128205128</v>
      </c>
      <c r="G473" s="6" t="s">
        <v>20</v>
      </c>
      <c r="H473">
        <v>194</v>
      </c>
      <c r="I473" s="11">
        <f>E473/H473</f>
        <v>50.97422680412371</v>
      </c>
      <c r="J473" t="s">
        <v>40</v>
      </c>
      <c r="K473" t="s">
        <v>41</v>
      </c>
      <c r="L473" s="19">
        <f>(((N473/60)/60)/24)+DATE(1970,1,1)</f>
        <v>41031.208333333336</v>
      </c>
      <c r="M473" s="16">
        <f>(((N473/60)/60)/24)+DATE(1970,1,1)</f>
        <v>41031.208333333336</v>
      </c>
      <c r="N473">
        <v>1335934800</v>
      </c>
      <c r="O473" s="19">
        <f>(((P473/60)/60)/24)+DATE(1970,1,1)</f>
        <v>41031.208333333336</v>
      </c>
      <c r="P473">
        <v>1335934800</v>
      </c>
      <c r="Q473" t="b">
        <v>0</v>
      </c>
      <c r="R473" t="b">
        <v>1</v>
      </c>
      <c r="S473" t="s">
        <v>17</v>
      </c>
      <c r="T473" t="str">
        <f>LEFT(S473,FIND("~",SUBSTITUTE(S473,"/","~",LEN(S473)-LEN(SUBSTITUTE(S473,"/",""))))-1)</f>
        <v>food</v>
      </c>
      <c r="U473" t="str">
        <f>RIGHT(S473,LEN(S473)-FIND("/",S473))</f>
        <v>food trucks</v>
      </c>
    </row>
    <row r="474" spans="1:21" x14ac:dyDescent="0.35">
      <c r="A474">
        <v>472</v>
      </c>
      <c r="B474" s="4" t="s">
        <v>991</v>
      </c>
      <c r="C474" s="3" t="s">
        <v>992</v>
      </c>
      <c r="D474" s="11">
        <v>7800</v>
      </c>
      <c r="E474" s="11">
        <v>60342</v>
      </c>
      <c r="F474" s="9">
        <f>E474/D474*100</f>
        <v>773.61538461538464</v>
      </c>
      <c r="G474" s="6" t="s">
        <v>20</v>
      </c>
      <c r="H474">
        <v>575</v>
      </c>
      <c r="I474" s="11">
        <f>E474/H474</f>
        <v>104.94260869565217</v>
      </c>
      <c r="J474" t="s">
        <v>21</v>
      </c>
      <c r="K474" t="s">
        <v>22</v>
      </c>
      <c r="L474" s="19">
        <f>(((N474/60)/60)/24)+DATE(1970,1,1)</f>
        <v>43535.208333333328</v>
      </c>
      <c r="M474" s="16">
        <f>(((N474/60)/60)/24)+DATE(1970,1,1)</f>
        <v>43535.208333333328</v>
      </c>
      <c r="N474">
        <v>1552280400</v>
      </c>
      <c r="O474" s="19">
        <f>(((P474/60)/60)/24)+DATE(1970,1,1)</f>
        <v>43589.208333333328</v>
      </c>
      <c r="P474">
        <v>1556946000</v>
      </c>
      <c r="Q474" t="b">
        <v>0</v>
      </c>
      <c r="R474" t="b">
        <v>0</v>
      </c>
      <c r="S474" t="s">
        <v>23</v>
      </c>
      <c r="T474" t="str">
        <f>LEFT(S474,FIND("~",SUBSTITUTE(S474,"/","~",LEN(S474)-LEN(SUBSTITUTE(S474,"/",""))))-1)</f>
        <v>music</v>
      </c>
      <c r="U474" t="str">
        <f>RIGHT(S474,LEN(S474)-FIND("/",S474))</f>
        <v>rock</v>
      </c>
    </row>
    <row r="475" spans="1:21" x14ac:dyDescent="0.35">
      <c r="A475">
        <v>473</v>
      </c>
      <c r="B475" s="4" t="s">
        <v>993</v>
      </c>
      <c r="C475" s="3" t="s">
        <v>994</v>
      </c>
      <c r="D475" s="11">
        <v>7900</v>
      </c>
      <c r="E475" s="11">
        <v>8907</v>
      </c>
      <c r="F475" s="9">
        <f>E475/D475*100</f>
        <v>112.74683544303798</v>
      </c>
      <c r="G475" s="6" t="s">
        <v>20</v>
      </c>
      <c r="H475">
        <v>106</v>
      </c>
      <c r="I475" s="11">
        <f>E475/H475</f>
        <v>84.028301886792448</v>
      </c>
      <c r="J475" t="s">
        <v>21</v>
      </c>
      <c r="K475" t="s">
        <v>22</v>
      </c>
      <c r="L475" s="19">
        <f>(((N475/60)/60)/24)+DATE(1970,1,1)</f>
        <v>43277.208333333328</v>
      </c>
      <c r="M475" s="16">
        <f>(((N475/60)/60)/24)+DATE(1970,1,1)</f>
        <v>43277.208333333328</v>
      </c>
      <c r="N475">
        <v>1529989200</v>
      </c>
      <c r="O475" s="19">
        <f>(((P475/60)/60)/24)+DATE(1970,1,1)</f>
        <v>43278.208333333328</v>
      </c>
      <c r="P475">
        <v>1530075600</v>
      </c>
      <c r="Q475" t="b">
        <v>0</v>
      </c>
      <c r="R475" t="b">
        <v>0</v>
      </c>
      <c r="S475" t="s">
        <v>50</v>
      </c>
      <c r="T475" t="str">
        <f>LEFT(S475,FIND("~",SUBSTITUTE(S475,"/","~",LEN(S475)-LEN(SUBSTITUTE(S475,"/",""))))-1)</f>
        <v>music</v>
      </c>
      <c r="U475" t="str">
        <f>RIGHT(S475,LEN(S475)-FIND("/",S475))</f>
        <v>electric music</v>
      </c>
    </row>
    <row r="476" spans="1:21" x14ac:dyDescent="0.35">
      <c r="A476">
        <v>474</v>
      </c>
      <c r="B476" s="4" t="s">
        <v>995</v>
      </c>
      <c r="C476" s="3" t="s">
        <v>996</v>
      </c>
      <c r="D476" s="11">
        <v>7900</v>
      </c>
      <c r="E476" s="11">
        <v>14606</v>
      </c>
      <c r="F476" s="9">
        <f>E476/D476*100</f>
        <v>184.88607594936707</v>
      </c>
      <c r="G476" s="6" t="s">
        <v>20</v>
      </c>
      <c r="H476">
        <v>142</v>
      </c>
      <c r="I476" s="11">
        <f>E476/H476</f>
        <v>102.85915492957747</v>
      </c>
      <c r="J476" t="s">
        <v>21</v>
      </c>
      <c r="K476" t="s">
        <v>22</v>
      </c>
      <c r="L476" s="19">
        <f>(((N476/60)/60)/24)+DATE(1970,1,1)</f>
        <v>41989.25</v>
      </c>
      <c r="M476" s="16">
        <f>(((N476/60)/60)/24)+DATE(1970,1,1)</f>
        <v>41989.25</v>
      </c>
      <c r="N476">
        <v>1418709600</v>
      </c>
      <c r="O476" s="19">
        <f>(((P476/60)/60)/24)+DATE(1970,1,1)</f>
        <v>41990.25</v>
      </c>
      <c r="P476">
        <v>1418796000</v>
      </c>
      <c r="Q476" t="b">
        <v>0</v>
      </c>
      <c r="R476" t="b">
        <v>0</v>
      </c>
      <c r="S476" t="s">
        <v>269</v>
      </c>
      <c r="T476" t="str">
        <f>LEFT(S476,FIND("~",SUBSTITUTE(S476,"/","~",LEN(S476)-LEN(SUBSTITUTE(S476,"/",""))))-1)</f>
        <v>film &amp; video</v>
      </c>
      <c r="U476" t="str">
        <f>RIGHT(S476,LEN(S476)-FIND("/",S476))</f>
        <v>television</v>
      </c>
    </row>
    <row r="477" spans="1:21" ht="31" x14ac:dyDescent="0.35">
      <c r="A477">
        <v>475</v>
      </c>
      <c r="B477" s="4" t="s">
        <v>997</v>
      </c>
      <c r="C477" s="3" t="s">
        <v>998</v>
      </c>
      <c r="D477" s="11">
        <v>7900</v>
      </c>
      <c r="E477" s="11">
        <v>8432</v>
      </c>
      <c r="F477" s="9">
        <f>E477/D477*100</f>
        <v>106.73417721518987</v>
      </c>
      <c r="G477" s="6" t="s">
        <v>20</v>
      </c>
      <c r="H477">
        <v>211</v>
      </c>
      <c r="I477" s="11">
        <f>E477/H477</f>
        <v>39.962085308056871</v>
      </c>
      <c r="J477" t="s">
        <v>21</v>
      </c>
      <c r="K477" t="s">
        <v>22</v>
      </c>
      <c r="L477" s="19">
        <f>(((N477/60)/60)/24)+DATE(1970,1,1)</f>
        <v>41450.208333333336</v>
      </c>
      <c r="M477" s="16">
        <f>(((N477/60)/60)/24)+DATE(1970,1,1)</f>
        <v>41450.208333333336</v>
      </c>
      <c r="N477">
        <v>1372136400</v>
      </c>
      <c r="O477" s="19">
        <f>(((P477/60)/60)/24)+DATE(1970,1,1)</f>
        <v>41454.208333333336</v>
      </c>
      <c r="P477">
        <v>1372482000</v>
      </c>
      <c r="Q477" t="b">
        <v>0</v>
      </c>
      <c r="R477" t="b">
        <v>1</v>
      </c>
      <c r="S477" t="s">
        <v>206</v>
      </c>
      <c r="T477" t="str">
        <f>LEFT(S477,FIND("~",SUBSTITUTE(S477,"/","~",LEN(S477)-LEN(SUBSTITUTE(S477,"/",""))))-1)</f>
        <v>publishing</v>
      </c>
      <c r="U477" t="str">
        <f>RIGHT(S477,LEN(S477)-FIND("/",S477))</f>
        <v>translations</v>
      </c>
    </row>
    <row r="478" spans="1:21" ht="31" x14ac:dyDescent="0.35">
      <c r="A478">
        <v>476</v>
      </c>
      <c r="B478" s="4" t="s">
        <v>999</v>
      </c>
      <c r="C478" s="3" t="s">
        <v>1000</v>
      </c>
      <c r="D478" s="11">
        <v>7900</v>
      </c>
      <c r="E478" s="11">
        <v>57122</v>
      </c>
      <c r="F478" s="9">
        <f>E478/D478*100</f>
        <v>723.0632911392405</v>
      </c>
      <c r="G478" s="6" t="s">
        <v>20</v>
      </c>
      <c r="H478">
        <v>1120</v>
      </c>
      <c r="I478" s="11">
        <f>E478/H478</f>
        <v>51.001785714285717</v>
      </c>
      <c r="J478" t="s">
        <v>21</v>
      </c>
      <c r="K478" t="s">
        <v>22</v>
      </c>
      <c r="L478" s="19">
        <f>(((N478/60)/60)/24)+DATE(1970,1,1)</f>
        <v>43322.208333333328</v>
      </c>
      <c r="M478" s="16">
        <f>(((N478/60)/60)/24)+DATE(1970,1,1)</f>
        <v>43322.208333333328</v>
      </c>
      <c r="N478">
        <v>1533877200</v>
      </c>
      <c r="O478" s="19">
        <f>(((P478/60)/60)/24)+DATE(1970,1,1)</f>
        <v>43328.208333333328</v>
      </c>
      <c r="P478">
        <v>1534395600</v>
      </c>
      <c r="Q478" t="b">
        <v>0</v>
      </c>
      <c r="R478" t="b">
        <v>0</v>
      </c>
      <c r="S478" t="s">
        <v>119</v>
      </c>
      <c r="T478" t="str">
        <f>LEFT(S478,FIND("~",SUBSTITUTE(S478,"/","~",LEN(S478)-LEN(SUBSTITUTE(S478,"/",""))))-1)</f>
        <v>publishing</v>
      </c>
      <c r="U478" t="str">
        <f>RIGHT(S478,LEN(S478)-FIND("/",S478))</f>
        <v>fiction</v>
      </c>
    </row>
    <row r="479" spans="1:21" x14ac:dyDescent="0.35">
      <c r="A479">
        <v>477</v>
      </c>
      <c r="B479" s="4" t="s">
        <v>1001</v>
      </c>
      <c r="C479" s="3" t="s">
        <v>1002</v>
      </c>
      <c r="D479" s="11">
        <v>7900</v>
      </c>
      <c r="E479" s="11">
        <v>4613</v>
      </c>
      <c r="F479" s="9">
        <f>E479/D479*100</f>
        <v>58.392405063291143</v>
      </c>
      <c r="G479" s="6" t="s">
        <v>20</v>
      </c>
      <c r="H479">
        <v>113</v>
      </c>
      <c r="I479" s="11">
        <f>E479/H479</f>
        <v>40.823008849557525</v>
      </c>
      <c r="J479" t="s">
        <v>21</v>
      </c>
      <c r="K479" t="s">
        <v>22</v>
      </c>
      <c r="L479" s="19">
        <f>(((N479/60)/60)/24)+DATE(1970,1,1)</f>
        <v>40720.208333333336</v>
      </c>
      <c r="M479" s="16">
        <f>(((N479/60)/60)/24)+DATE(1970,1,1)</f>
        <v>40720.208333333336</v>
      </c>
      <c r="N479">
        <v>1309064400</v>
      </c>
      <c r="O479" s="19">
        <f>(((P479/60)/60)/24)+DATE(1970,1,1)</f>
        <v>40747.208333333336</v>
      </c>
      <c r="P479">
        <v>1311397200</v>
      </c>
      <c r="Q479" t="b">
        <v>0</v>
      </c>
      <c r="R479" t="b">
        <v>0</v>
      </c>
      <c r="S479" t="s">
        <v>474</v>
      </c>
      <c r="T479" t="str">
        <f>LEFT(S479,FIND("~",SUBSTITUTE(S479,"/","~",LEN(S479)-LEN(SUBSTITUTE(S479,"/",""))))-1)</f>
        <v>film &amp; video</v>
      </c>
      <c r="U479" t="str">
        <f>RIGHT(S479,LEN(S479)-FIND("/",S479))</f>
        <v>science fiction</v>
      </c>
    </row>
    <row r="480" spans="1:21" x14ac:dyDescent="0.35">
      <c r="A480">
        <v>478</v>
      </c>
      <c r="B480" s="4" t="s">
        <v>1003</v>
      </c>
      <c r="C480" s="3" t="s">
        <v>1004</v>
      </c>
      <c r="D480" s="11">
        <v>7900</v>
      </c>
      <c r="E480" s="11">
        <v>162603</v>
      </c>
      <c r="F480" s="9">
        <f>E480/D480*100</f>
        <v>2058.2658227848101</v>
      </c>
      <c r="G480" s="6" t="s">
        <v>20</v>
      </c>
      <c r="H480">
        <v>2756</v>
      </c>
      <c r="I480" s="11">
        <f>E480/H480</f>
        <v>58.999637155297535</v>
      </c>
      <c r="J480" t="s">
        <v>21</v>
      </c>
      <c r="K480" t="s">
        <v>22</v>
      </c>
      <c r="L480" s="19">
        <f>(((N480/60)/60)/24)+DATE(1970,1,1)</f>
        <v>42072.208333333328</v>
      </c>
      <c r="M480" s="16">
        <f>(((N480/60)/60)/24)+DATE(1970,1,1)</f>
        <v>42072.208333333328</v>
      </c>
      <c r="N480">
        <v>1425877200</v>
      </c>
      <c r="O480" s="19">
        <f>(((P480/60)/60)/24)+DATE(1970,1,1)</f>
        <v>42084.208333333328</v>
      </c>
      <c r="P480">
        <v>1426914000</v>
      </c>
      <c r="Q480" t="b">
        <v>0</v>
      </c>
      <c r="R480" t="b">
        <v>0</v>
      </c>
      <c r="S480" t="s">
        <v>65</v>
      </c>
      <c r="T480" t="str">
        <f>LEFT(S480,FIND("~",SUBSTITUTE(S480,"/","~",LEN(S480)-LEN(SUBSTITUTE(S480,"/",""))))-1)</f>
        <v>technology</v>
      </c>
      <c r="U480" t="str">
        <f>RIGHT(S480,LEN(S480)-FIND("/",S480))</f>
        <v>wearables</v>
      </c>
    </row>
    <row r="481" spans="1:21" x14ac:dyDescent="0.35">
      <c r="A481">
        <v>479</v>
      </c>
      <c r="B481" s="4" t="s">
        <v>1005</v>
      </c>
      <c r="C481" s="3" t="s">
        <v>1006</v>
      </c>
      <c r="D481" s="11">
        <v>7900</v>
      </c>
      <c r="E481" s="11">
        <v>12310</v>
      </c>
      <c r="F481" s="9">
        <f>E481/D481*100</f>
        <v>155.82278481012659</v>
      </c>
      <c r="G481" s="6" t="s">
        <v>20</v>
      </c>
      <c r="H481">
        <v>173</v>
      </c>
      <c r="I481" s="11">
        <f>E481/H481</f>
        <v>71.156069364161851</v>
      </c>
      <c r="J481" t="s">
        <v>40</v>
      </c>
      <c r="K481" t="s">
        <v>41</v>
      </c>
      <c r="L481" s="19">
        <f>(((N481/60)/60)/24)+DATE(1970,1,1)</f>
        <v>42945.208333333328</v>
      </c>
      <c r="M481" s="16">
        <f>(((N481/60)/60)/24)+DATE(1970,1,1)</f>
        <v>42945.208333333328</v>
      </c>
      <c r="N481">
        <v>1501304400</v>
      </c>
      <c r="O481" s="19">
        <f>(((P481/60)/60)/24)+DATE(1970,1,1)</f>
        <v>42947.208333333328</v>
      </c>
      <c r="P481">
        <v>1501477200</v>
      </c>
      <c r="Q481" t="b">
        <v>0</v>
      </c>
      <c r="R481" t="b">
        <v>0</v>
      </c>
      <c r="S481" t="s">
        <v>17</v>
      </c>
      <c r="T481" t="str">
        <f>LEFT(S481,FIND("~",SUBSTITUTE(S481,"/","~",LEN(S481)-LEN(SUBSTITUTE(S481,"/",""))))-1)</f>
        <v>food</v>
      </c>
      <c r="U481" t="str">
        <f>RIGHT(S481,LEN(S481)-FIND("/",S481))</f>
        <v>food trucks</v>
      </c>
    </row>
    <row r="482" spans="1:21" x14ac:dyDescent="0.35">
      <c r="A482">
        <v>480</v>
      </c>
      <c r="B482" s="4" t="s">
        <v>1007</v>
      </c>
      <c r="C482" s="3" t="s">
        <v>1008</v>
      </c>
      <c r="D482" s="11">
        <v>7900</v>
      </c>
      <c r="E482" s="11">
        <v>8656</v>
      </c>
      <c r="F482" s="9">
        <f>E482/D482*100</f>
        <v>109.56962025316457</v>
      </c>
      <c r="G482" s="6" t="s">
        <v>20</v>
      </c>
      <c r="H482">
        <v>87</v>
      </c>
      <c r="I482" s="11">
        <f>E482/H482</f>
        <v>99.494252873563212</v>
      </c>
      <c r="J482" t="s">
        <v>21</v>
      </c>
      <c r="K482" t="s">
        <v>22</v>
      </c>
      <c r="L482" s="19">
        <f>(((N482/60)/60)/24)+DATE(1970,1,1)</f>
        <v>40248.25</v>
      </c>
      <c r="M482" s="16">
        <f>(((N482/60)/60)/24)+DATE(1970,1,1)</f>
        <v>40248.25</v>
      </c>
      <c r="N482">
        <v>1268287200</v>
      </c>
      <c r="O482" s="19">
        <f>(((P482/60)/60)/24)+DATE(1970,1,1)</f>
        <v>40257.208333333336</v>
      </c>
      <c r="P482">
        <v>1269061200</v>
      </c>
      <c r="Q482" t="b">
        <v>0</v>
      </c>
      <c r="R482" t="b">
        <v>1</v>
      </c>
      <c r="S482" t="s">
        <v>122</v>
      </c>
      <c r="T482" t="str">
        <f>LEFT(S482,FIND("~",SUBSTITUTE(S482,"/","~",LEN(S482)-LEN(SUBSTITUTE(S482,"/",""))))-1)</f>
        <v>photography</v>
      </c>
      <c r="U482" t="str">
        <f>RIGHT(S482,LEN(S482)-FIND("/",S482))</f>
        <v>photography books</v>
      </c>
    </row>
    <row r="483" spans="1:21" ht="31" x14ac:dyDescent="0.35">
      <c r="A483">
        <v>481</v>
      </c>
      <c r="B483" s="4" t="s">
        <v>1009</v>
      </c>
      <c r="C483" s="3" t="s">
        <v>1010</v>
      </c>
      <c r="D483" s="11">
        <v>8000</v>
      </c>
      <c r="E483" s="11">
        <v>159931</v>
      </c>
      <c r="F483" s="9">
        <f>E483/D483*100</f>
        <v>1999.1375</v>
      </c>
      <c r="G483" s="6" t="s">
        <v>20</v>
      </c>
      <c r="H483">
        <v>1538</v>
      </c>
      <c r="I483" s="11">
        <f>E483/H483</f>
        <v>103.98634590377114</v>
      </c>
      <c r="J483" t="s">
        <v>21</v>
      </c>
      <c r="K483" t="s">
        <v>22</v>
      </c>
      <c r="L483" s="19">
        <f>(((N483/60)/60)/24)+DATE(1970,1,1)</f>
        <v>41913.208333333336</v>
      </c>
      <c r="M483" s="16">
        <f>(((N483/60)/60)/24)+DATE(1970,1,1)</f>
        <v>41913.208333333336</v>
      </c>
      <c r="N483">
        <v>1412139600</v>
      </c>
      <c r="O483" s="19">
        <f>(((P483/60)/60)/24)+DATE(1970,1,1)</f>
        <v>41955.25</v>
      </c>
      <c r="P483">
        <v>1415772000</v>
      </c>
      <c r="Q483" t="b">
        <v>0</v>
      </c>
      <c r="R483" t="b">
        <v>1</v>
      </c>
      <c r="S483" t="s">
        <v>33</v>
      </c>
      <c r="T483" t="str">
        <f>LEFT(S483,FIND("~",SUBSTITUTE(S483,"/","~",LEN(S483)-LEN(SUBSTITUTE(S483,"/",""))))-1)</f>
        <v>theater</v>
      </c>
      <c r="U483" t="str">
        <f>RIGHT(S483,LEN(S483)-FIND("/",S483))</f>
        <v>plays</v>
      </c>
    </row>
    <row r="484" spans="1:21" ht="31" x14ac:dyDescent="0.35">
      <c r="A484">
        <v>482</v>
      </c>
      <c r="B484" s="4" t="s">
        <v>1011</v>
      </c>
      <c r="C484" s="3" t="s">
        <v>1012</v>
      </c>
      <c r="D484" s="11">
        <v>8000</v>
      </c>
      <c r="E484" s="11">
        <v>689</v>
      </c>
      <c r="F484" s="9">
        <f>E484/D484*100</f>
        <v>8.6124999999999989</v>
      </c>
      <c r="G484" s="6" t="s">
        <v>20</v>
      </c>
      <c r="H484">
        <v>9</v>
      </c>
      <c r="I484" s="11">
        <f>E484/H484</f>
        <v>76.555555555555557</v>
      </c>
      <c r="J484" t="s">
        <v>21</v>
      </c>
      <c r="K484" t="s">
        <v>22</v>
      </c>
      <c r="L484" s="19">
        <f>(((N484/60)/60)/24)+DATE(1970,1,1)</f>
        <v>40963.25</v>
      </c>
      <c r="M484" s="16">
        <f>(((N484/60)/60)/24)+DATE(1970,1,1)</f>
        <v>40963.25</v>
      </c>
      <c r="N484">
        <v>1330063200</v>
      </c>
      <c r="O484" s="19">
        <f>(((P484/60)/60)/24)+DATE(1970,1,1)</f>
        <v>40974.25</v>
      </c>
      <c r="P484">
        <v>1331013600</v>
      </c>
      <c r="Q484" t="b">
        <v>0</v>
      </c>
      <c r="R484" t="b">
        <v>1</v>
      </c>
      <c r="S484" t="s">
        <v>119</v>
      </c>
      <c r="T484" t="str">
        <f>LEFT(S484,FIND("~",SUBSTITUTE(S484,"/","~",LEN(S484)-LEN(SUBSTITUTE(S484,"/",""))))-1)</f>
        <v>publishing</v>
      </c>
      <c r="U484" t="str">
        <f>RIGHT(S484,LEN(S484)-FIND("/",S484))</f>
        <v>fiction</v>
      </c>
    </row>
    <row r="485" spans="1:21" x14ac:dyDescent="0.35">
      <c r="A485">
        <v>483</v>
      </c>
      <c r="B485" s="4" t="s">
        <v>1013</v>
      </c>
      <c r="C485" s="3" t="s">
        <v>1014</v>
      </c>
      <c r="D485" s="11">
        <v>8000</v>
      </c>
      <c r="E485" s="11">
        <v>48236</v>
      </c>
      <c r="F485" s="9">
        <f>E485/D485*100</f>
        <v>602.94999999999993</v>
      </c>
      <c r="G485" s="6" t="s">
        <v>20</v>
      </c>
      <c r="H485">
        <v>554</v>
      </c>
      <c r="I485" s="11">
        <f>E485/H485</f>
        <v>87.068592057761734</v>
      </c>
      <c r="J485" t="s">
        <v>21</v>
      </c>
      <c r="K485" t="s">
        <v>22</v>
      </c>
      <c r="L485" s="19">
        <f>(((N485/60)/60)/24)+DATE(1970,1,1)</f>
        <v>43811.25</v>
      </c>
      <c r="M485" s="16">
        <f>(((N485/60)/60)/24)+DATE(1970,1,1)</f>
        <v>43811.25</v>
      </c>
      <c r="N485">
        <v>1576130400</v>
      </c>
      <c r="O485" s="19">
        <f>(((P485/60)/60)/24)+DATE(1970,1,1)</f>
        <v>43818.25</v>
      </c>
      <c r="P485">
        <v>1576735200</v>
      </c>
      <c r="Q485" t="b">
        <v>0</v>
      </c>
      <c r="R485" t="b">
        <v>0</v>
      </c>
      <c r="S485" t="s">
        <v>33</v>
      </c>
      <c r="T485" t="str">
        <f>LEFT(S485,FIND("~",SUBSTITUTE(S485,"/","~",LEN(S485)-LEN(SUBSTITUTE(S485,"/",""))))-1)</f>
        <v>theater</v>
      </c>
      <c r="U485" t="str">
        <f>RIGHT(S485,LEN(S485)-FIND("/",S485))</f>
        <v>plays</v>
      </c>
    </row>
    <row r="486" spans="1:21" x14ac:dyDescent="0.35">
      <c r="A486">
        <v>484</v>
      </c>
      <c r="B486" s="4" t="s">
        <v>1015</v>
      </c>
      <c r="C486" s="3" t="s">
        <v>1016</v>
      </c>
      <c r="D486" s="11">
        <v>8000</v>
      </c>
      <c r="E486" s="11">
        <v>77021</v>
      </c>
      <c r="F486" s="9">
        <f>E486/D486*100</f>
        <v>962.76250000000005</v>
      </c>
      <c r="G486" s="6" t="s">
        <v>20</v>
      </c>
      <c r="H486">
        <v>1572</v>
      </c>
      <c r="I486" s="11">
        <f>E486/H486</f>
        <v>48.99554707379135</v>
      </c>
      <c r="J486" t="s">
        <v>40</v>
      </c>
      <c r="K486" t="s">
        <v>41</v>
      </c>
      <c r="L486" s="19">
        <f>(((N486/60)/60)/24)+DATE(1970,1,1)</f>
        <v>41855.208333333336</v>
      </c>
      <c r="M486" s="16">
        <f>(((N486/60)/60)/24)+DATE(1970,1,1)</f>
        <v>41855.208333333336</v>
      </c>
      <c r="N486">
        <v>1407128400</v>
      </c>
      <c r="O486" s="19">
        <f>(((P486/60)/60)/24)+DATE(1970,1,1)</f>
        <v>41904.208333333336</v>
      </c>
      <c r="P486">
        <v>1411362000</v>
      </c>
      <c r="Q486" t="b">
        <v>0</v>
      </c>
      <c r="R486" t="b">
        <v>1</v>
      </c>
      <c r="S486" t="s">
        <v>17</v>
      </c>
      <c r="T486" t="str">
        <f>LEFT(S486,FIND("~",SUBSTITUTE(S486,"/","~",LEN(S486)-LEN(SUBSTITUTE(S486,"/",""))))-1)</f>
        <v>food</v>
      </c>
      <c r="U486" t="str">
        <f>RIGHT(S486,LEN(S486)-FIND("/",S486))</f>
        <v>food trucks</v>
      </c>
    </row>
    <row r="487" spans="1:21" ht="31" x14ac:dyDescent="0.35">
      <c r="A487">
        <v>485</v>
      </c>
      <c r="B487" s="4" t="s">
        <v>1017</v>
      </c>
      <c r="C487" s="3" t="s">
        <v>1018</v>
      </c>
      <c r="D487" s="11">
        <v>8000</v>
      </c>
      <c r="E487" s="11">
        <v>27844</v>
      </c>
      <c r="F487" s="9">
        <f>E487/D487*100</f>
        <v>348.05</v>
      </c>
      <c r="G487" s="6" t="s">
        <v>20</v>
      </c>
      <c r="H487">
        <v>648</v>
      </c>
      <c r="I487" s="11">
        <f>E487/H487</f>
        <v>42.969135802469133</v>
      </c>
      <c r="J487" t="s">
        <v>40</v>
      </c>
      <c r="K487" t="s">
        <v>41</v>
      </c>
      <c r="L487" s="19">
        <f>(((N487/60)/60)/24)+DATE(1970,1,1)</f>
        <v>43626.208333333328</v>
      </c>
      <c r="M487" s="16">
        <f>(((N487/60)/60)/24)+DATE(1970,1,1)</f>
        <v>43626.208333333328</v>
      </c>
      <c r="N487">
        <v>1560142800</v>
      </c>
      <c r="O487" s="19">
        <f>(((P487/60)/60)/24)+DATE(1970,1,1)</f>
        <v>43667.208333333328</v>
      </c>
      <c r="P487">
        <v>1563685200</v>
      </c>
      <c r="Q487" t="b">
        <v>0</v>
      </c>
      <c r="R487" t="b">
        <v>0</v>
      </c>
      <c r="S487" t="s">
        <v>33</v>
      </c>
      <c r="T487" t="str">
        <f>LEFT(S487,FIND("~",SUBSTITUTE(S487,"/","~",LEN(S487)-LEN(SUBSTITUTE(S487,"/",""))))-1)</f>
        <v>theater</v>
      </c>
      <c r="U487" t="str">
        <f>RIGHT(S487,LEN(S487)-FIND("/",S487))</f>
        <v>plays</v>
      </c>
    </row>
    <row r="488" spans="1:21" ht="31" x14ac:dyDescent="0.35">
      <c r="A488">
        <v>486</v>
      </c>
      <c r="B488" s="4" t="s">
        <v>1019</v>
      </c>
      <c r="C488" s="3" t="s">
        <v>1020</v>
      </c>
      <c r="D488" s="11">
        <v>8100</v>
      </c>
      <c r="E488" s="11">
        <v>702</v>
      </c>
      <c r="F488" s="9">
        <f>E488/D488*100</f>
        <v>8.6666666666666679</v>
      </c>
      <c r="G488" s="6" t="s">
        <v>20</v>
      </c>
      <c r="H488">
        <v>21</v>
      </c>
      <c r="I488" s="11">
        <f>E488/H488</f>
        <v>33.428571428571431</v>
      </c>
      <c r="J488" t="s">
        <v>40</v>
      </c>
      <c r="K488" t="s">
        <v>41</v>
      </c>
      <c r="L488" s="19">
        <f>(((N488/60)/60)/24)+DATE(1970,1,1)</f>
        <v>43168.25</v>
      </c>
      <c r="M488" s="16">
        <f>(((N488/60)/60)/24)+DATE(1970,1,1)</f>
        <v>43168.25</v>
      </c>
      <c r="N488">
        <v>1520575200</v>
      </c>
      <c r="O488" s="19">
        <f>(((P488/60)/60)/24)+DATE(1970,1,1)</f>
        <v>43183.208333333328</v>
      </c>
      <c r="P488">
        <v>1521867600</v>
      </c>
      <c r="Q488" t="b">
        <v>0</v>
      </c>
      <c r="R488" t="b">
        <v>1</v>
      </c>
      <c r="S488" t="s">
        <v>206</v>
      </c>
      <c r="T488" t="str">
        <f>LEFT(S488,FIND("~",SUBSTITUTE(S488,"/","~",LEN(S488)-LEN(SUBSTITUTE(S488,"/",""))))-1)</f>
        <v>publishing</v>
      </c>
      <c r="U488" t="str">
        <f>RIGHT(S488,LEN(S488)-FIND("/",S488))</f>
        <v>translations</v>
      </c>
    </row>
    <row r="489" spans="1:21" x14ac:dyDescent="0.35">
      <c r="A489">
        <v>487</v>
      </c>
      <c r="B489" s="4" t="s">
        <v>1021</v>
      </c>
      <c r="C489" s="3" t="s">
        <v>1022</v>
      </c>
      <c r="D489" s="11">
        <v>8100</v>
      </c>
      <c r="E489" s="11">
        <v>197024</v>
      </c>
      <c r="F489" s="9">
        <f>E489/D489*100</f>
        <v>2432.3950617283954</v>
      </c>
      <c r="G489" s="6" t="s">
        <v>20</v>
      </c>
      <c r="H489">
        <v>2346</v>
      </c>
      <c r="I489" s="11">
        <f>E489/H489</f>
        <v>83.982949701619773</v>
      </c>
      <c r="J489" t="s">
        <v>21</v>
      </c>
      <c r="K489" t="s">
        <v>22</v>
      </c>
      <c r="L489" s="19">
        <f>(((N489/60)/60)/24)+DATE(1970,1,1)</f>
        <v>42845.208333333328</v>
      </c>
      <c r="M489" s="16">
        <f>(((N489/60)/60)/24)+DATE(1970,1,1)</f>
        <v>42845.208333333328</v>
      </c>
      <c r="N489">
        <v>1492664400</v>
      </c>
      <c r="O489" s="19">
        <f>(((P489/60)/60)/24)+DATE(1970,1,1)</f>
        <v>42878.208333333328</v>
      </c>
      <c r="P489">
        <v>1495515600</v>
      </c>
      <c r="Q489" t="b">
        <v>0</v>
      </c>
      <c r="R489" t="b">
        <v>0</v>
      </c>
      <c r="S489" t="s">
        <v>33</v>
      </c>
      <c r="T489" t="str">
        <f>LEFT(S489,FIND("~",SUBSTITUTE(S489,"/","~",LEN(S489)-LEN(SUBSTITUTE(S489,"/",""))))-1)</f>
        <v>theater</v>
      </c>
      <c r="U489" t="str">
        <f>RIGHT(S489,LEN(S489)-FIND("/",S489))</f>
        <v>plays</v>
      </c>
    </row>
    <row r="490" spans="1:21" x14ac:dyDescent="0.35">
      <c r="A490">
        <v>488</v>
      </c>
      <c r="B490" s="4" t="s">
        <v>1023</v>
      </c>
      <c r="C490" s="3" t="s">
        <v>1024</v>
      </c>
      <c r="D490" s="11">
        <v>8100</v>
      </c>
      <c r="E490" s="11">
        <v>11663</v>
      </c>
      <c r="F490" s="9">
        <f>E490/D490*100</f>
        <v>143.98765432098764</v>
      </c>
      <c r="G490" s="6" t="s">
        <v>20</v>
      </c>
      <c r="H490">
        <v>115</v>
      </c>
      <c r="I490" s="11">
        <f>E490/H490</f>
        <v>101.41739130434783</v>
      </c>
      <c r="J490" t="s">
        <v>21</v>
      </c>
      <c r="K490" t="s">
        <v>22</v>
      </c>
      <c r="L490" s="19">
        <f>(((N490/60)/60)/24)+DATE(1970,1,1)</f>
        <v>42403.25</v>
      </c>
      <c r="M490" s="16">
        <f>(((N490/60)/60)/24)+DATE(1970,1,1)</f>
        <v>42403.25</v>
      </c>
      <c r="N490">
        <v>1454479200</v>
      </c>
      <c r="O490" s="19">
        <f>(((P490/60)/60)/24)+DATE(1970,1,1)</f>
        <v>42420.25</v>
      </c>
      <c r="P490">
        <v>1455948000</v>
      </c>
      <c r="Q490" t="b">
        <v>0</v>
      </c>
      <c r="R490" t="b">
        <v>0</v>
      </c>
      <c r="S490" t="s">
        <v>33</v>
      </c>
      <c r="T490" t="str">
        <f>LEFT(S490,FIND("~",SUBSTITUTE(S490,"/","~",LEN(S490)-LEN(SUBSTITUTE(S490,"/",""))))-1)</f>
        <v>theater</v>
      </c>
      <c r="U490" t="str">
        <f>RIGHT(S490,LEN(S490)-FIND("/",S490))</f>
        <v>plays</v>
      </c>
    </row>
    <row r="491" spans="1:21" x14ac:dyDescent="0.35">
      <c r="A491">
        <v>489</v>
      </c>
      <c r="B491" s="4" t="s">
        <v>1025</v>
      </c>
      <c r="C491" s="3" t="s">
        <v>1026</v>
      </c>
      <c r="D491" s="11">
        <v>8100</v>
      </c>
      <c r="E491" s="11">
        <v>9339</v>
      </c>
      <c r="F491" s="9">
        <f>E491/D491*100</f>
        <v>115.29629629629629</v>
      </c>
      <c r="G491" s="6" t="s">
        <v>20</v>
      </c>
      <c r="H491">
        <v>85</v>
      </c>
      <c r="I491" s="11">
        <f>E491/H491</f>
        <v>109.87058823529412</v>
      </c>
      <c r="J491" t="s">
        <v>107</v>
      </c>
      <c r="K491" t="s">
        <v>108</v>
      </c>
      <c r="L491" s="19">
        <f>(((N491/60)/60)/24)+DATE(1970,1,1)</f>
        <v>40406.208333333336</v>
      </c>
      <c r="M491" s="16">
        <f>(((N491/60)/60)/24)+DATE(1970,1,1)</f>
        <v>40406.208333333336</v>
      </c>
      <c r="N491">
        <v>1281934800</v>
      </c>
      <c r="O491" s="19">
        <f>(((P491/60)/60)/24)+DATE(1970,1,1)</f>
        <v>40411.208333333336</v>
      </c>
      <c r="P491">
        <v>1282366800</v>
      </c>
      <c r="Q491" t="b">
        <v>0</v>
      </c>
      <c r="R491" t="b">
        <v>0</v>
      </c>
      <c r="S491" t="s">
        <v>65</v>
      </c>
      <c r="T491" t="str">
        <f>LEFT(S491,FIND("~",SUBSTITUTE(S491,"/","~",LEN(S491)-LEN(SUBSTITUTE(S491,"/",""))))-1)</f>
        <v>technology</v>
      </c>
      <c r="U491" t="str">
        <f>RIGHT(S491,LEN(S491)-FIND("/",S491))</f>
        <v>wearables</v>
      </c>
    </row>
    <row r="492" spans="1:21" x14ac:dyDescent="0.35">
      <c r="A492">
        <v>490</v>
      </c>
      <c r="B492" s="4" t="s">
        <v>1027</v>
      </c>
      <c r="C492" s="3" t="s">
        <v>1028</v>
      </c>
      <c r="D492" s="11">
        <v>8100</v>
      </c>
      <c r="E492" s="11">
        <v>4596</v>
      </c>
      <c r="F492" s="9">
        <f>E492/D492*100</f>
        <v>56.740740740740733</v>
      </c>
      <c r="G492" s="6" t="s">
        <v>20</v>
      </c>
      <c r="H492">
        <v>144</v>
      </c>
      <c r="I492" s="11">
        <f>E492/H492</f>
        <v>31.916666666666668</v>
      </c>
      <c r="J492" t="s">
        <v>21</v>
      </c>
      <c r="K492" t="s">
        <v>22</v>
      </c>
      <c r="L492" s="19">
        <f>(((N492/60)/60)/24)+DATE(1970,1,1)</f>
        <v>43786.25</v>
      </c>
      <c r="M492" s="16">
        <f>(((N492/60)/60)/24)+DATE(1970,1,1)</f>
        <v>43786.25</v>
      </c>
      <c r="N492">
        <v>1573970400</v>
      </c>
      <c r="O492" s="19">
        <f>(((P492/60)/60)/24)+DATE(1970,1,1)</f>
        <v>43793.25</v>
      </c>
      <c r="P492">
        <v>1574575200</v>
      </c>
      <c r="Q492" t="b">
        <v>0</v>
      </c>
      <c r="R492" t="b">
        <v>0</v>
      </c>
      <c r="S492" t="s">
        <v>1029</v>
      </c>
      <c r="T492" t="str">
        <f>LEFT(S492,FIND("~",SUBSTITUTE(S492,"/","~",LEN(S492)-LEN(SUBSTITUTE(S492,"/",""))))-1)</f>
        <v>journalism</v>
      </c>
      <c r="U492" t="str">
        <f>RIGHT(S492,LEN(S492)-FIND("/",S492))</f>
        <v>audio</v>
      </c>
    </row>
    <row r="493" spans="1:21" ht="31" x14ac:dyDescent="0.35">
      <c r="A493">
        <v>491</v>
      </c>
      <c r="B493" s="4" t="s">
        <v>1030</v>
      </c>
      <c r="C493" s="3" t="s">
        <v>1031</v>
      </c>
      <c r="D493" s="11">
        <v>8100</v>
      </c>
      <c r="E493" s="11">
        <v>173437</v>
      </c>
      <c r="F493" s="9">
        <f>E493/D493*100</f>
        <v>2141.1975308641972</v>
      </c>
      <c r="G493" s="6" t="s">
        <v>20</v>
      </c>
      <c r="H493">
        <v>2443</v>
      </c>
      <c r="I493" s="11">
        <f>E493/H493</f>
        <v>70.993450675399103</v>
      </c>
      <c r="J493" t="s">
        <v>21</v>
      </c>
      <c r="K493" t="s">
        <v>22</v>
      </c>
      <c r="L493" s="19">
        <f>(((N493/60)/60)/24)+DATE(1970,1,1)</f>
        <v>41456.208333333336</v>
      </c>
      <c r="M493" s="16">
        <f>(((N493/60)/60)/24)+DATE(1970,1,1)</f>
        <v>41456.208333333336</v>
      </c>
      <c r="N493">
        <v>1372654800</v>
      </c>
      <c r="O493" s="19">
        <f>(((P493/60)/60)/24)+DATE(1970,1,1)</f>
        <v>41482.208333333336</v>
      </c>
      <c r="P493">
        <v>1374901200</v>
      </c>
      <c r="Q493" t="b">
        <v>0</v>
      </c>
      <c r="R493" t="b">
        <v>1</v>
      </c>
      <c r="S493" t="s">
        <v>17</v>
      </c>
      <c r="T493" t="str">
        <f>LEFT(S493,FIND("~",SUBSTITUTE(S493,"/","~",LEN(S493)-LEN(SUBSTITUTE(S493,"/",""))))-1)</f>
        <v>food</v>
      </c>
      <c r="U493" t="str">
        <f>RIGHT(S493,LEN(S493)-FIND("/",S493))</f>
        <v>food trucks</v>
      </c>
    </row>
    <row r="494" spans="1:21" x14ac:dyDescent="0.35">
      <c r="A494">
        <v>492</v>
      </c>
      <c r="B494" s="4" t="s">
        <v>1032</v>
      </c>
      <c r="C494" s="3" t="s">
        <v>1033</v>
      </c>
      <c r="D494" s="11">
        <v>8100</v>
      </c>
      <c r="E494" s="11">
        <v>45831</v>
      </c>
      <c r="F494" s="9">
        <f>E494/D494*100</f>
        <v>565.81481481481478</v>
      </c>
      <c r="G494" s="6" t="s">
        <v>20</v>
      </c>
      <c r="H494">
        <v>595</v>
      </c>
      <c r="I494" s="11">
        <f>E494/H494</f>
        <v>77.026890756302521</v>
      </c>
      <c r="J494" t="s">
        <v>21</v>
      </c>
      <c r="K494" t="s">
        <v>22</v>
      </c>
      <c r="L494" s="19">
        <f>(((N494/60)/60)/24)+DATE(1970,1,1)</f>
        <v>40336.208333333336</v>
      </c>
      <c r="M494" s="16">
        <f>(((N494/60)/60)/24)+DATE(1970,1,1)</f>
        <v>40336.208333333336</v>
      </c>
      <c r="N494">
        <v>1275886800</v>
      </c>
      <c r="O494" s="19">
        <f>(((P494/60)/60)/24)+DATE(1970,1,1)</f>
        <v>40371.208333333336</v>
      </c>
      <c r="P494">
        <v>1278910800</v>
      </c>
      <c r="Q494" t="b">
        <v>1</v>
      </c>
      <c r="R494" t="b">
        <v>1</v>
      </c>
      <c r="S494" t="s">
        <v>100</v>
      </c>
      <c r="T494" t="str">
        <f>LEFT(S494,FIND("~",SUBSTITUTE(S494,"/","~",LEN(S494)-LEN(SUBSTITUTE(S494,"/",""))))-1)</f>
        <v>film &amp; video</v>
      </c>
      <c r="U494" t="str">
        <f>RIGHT(S494,LEN(S494)-FIND("/",S494))</f>
        <v>shorts</v>
      </c>
    </row>
    <row r="495" spans="1:21" x14ac:dyDescent="0.35">
      <c r="A495">
        <v>493</v>
      </c>
      <c r="B495" s="4" t="s">
        <v>1034</v>
      </c>
      <c r="C495" s="3" t="s">
        <v>1035</v>
      </c>
      <c r="D495" s="11">
        <v>8200</v>
      </c>
      <c r="E495" s="11">
        <v>6514</v>
      </c>
      <c r="F495" s="9">
        <f>E495/D495*100</f>
        <v>79.439024390243901</v>
      </c>
      <c r="G495" s="6" t="s">
        <v>20</v>
      </c>
      <c r="H495">
        <v>64</v>
      </c>
      <c r="I495" s="11">
        <f>E495/H495</f>
        <v>101.78125</v>
      </c>
      <c r="J495" t="s">
        <v>21</v>
      </c>
      <c r="K495" t="s">
        <v>22</v>
      </c>
      <c r="L495" s="19">
        <f>(((N495/60)/60)/24)+DATE(1970,1,1)</f>
        <v>43645.208333333328</v>
      </c>
      <c r="M495" s="16">
        <f>(((N495/60)/60)/24)+DATE(1970,1,1)</f>
        <v>43645.208333333328</v>
      </c>
      <c r="N495">
        <v>1561784400</v>
      </c>
      <c r="O495" s="19">
        <f>(((P495/60)/60)/24)+DATE(1970,1,1)</f>
        <v>43658.208333333328</v>
      </c>
      <c r="P495">
        <v>1562907600</v>
      </c>
      <c r="Q495" t="b">
        <v>0</v>
      </c>
      <c r="R495" t="b">
        <v>0</v>
      </c>
      <c r="S495" t="s">
        <v>122</v>
      </c>
      <c r="T495" t="str">
        <f>LEFT(S495,FIND("~",SUBSTITUTE(S495,"/","~",LEN(S495)-LEN(SUBSTITUTE(S495,"/",""))))-1)</f>
        <v>photography</v>
      </c>
      <c r="U495" t="str">
        <f>RIGHT(S495,LEN(S495)-FIND("/",S495))</f>
        <v>photography books</v>
      </c>
    </row>
    <row r="496" spans="1:21" ht="31" x14ac:dyDescent="0.35">
      <c r="A496">
        <v>494</v>
      </c>
      <c r="B496" s="4" t="s">
        <v>1036</v>
      </c>
      <c r="C496" s="3" t="s">
        <v>1037</v>
      </c>
      <c r="D496" s="11">
        <v>8200</v>
      </c>
      <c r="E496" s="11">
        <v>13684</v>
      </c>
      <c r="F496" s="9">
        <f>E496/D496*100</f>
        <v>166.8780487804878</v>
      </c>
      <c r="G496" s="6" t="s">
        <v>20</v>
      </c>
      <c r="H496">
        <v>268</v>
      </c>
      <c r="I496" s="11">
        <f>E496/H496</f>
        <v>51.059701492537314</v>
      </c>
      <c r="J496" t="s">
        <v>21</v>
      </c>
      <c r="K496" t="s">
        <v>22</v>
      </c>
      <c r="L496" s="19">
        <f>(((N496/60)/60)/24)+DATE(1970,1,1)</f>
        <v>40990.208333333336</v>
      </c>
      <c r="M496" s="16">
        <f>(((N496/60)/60)/24)+DATE(1970,1,1)</f>
        <v>40990.208333333336</v>
      </c>
      <c r="N496">
        <v>1332392400</v>
      </c>
      <c r="O496" s="19">
        <f>(((P496/60)/60)/24)+DATE(1970,1,1)</f>
        <v>40991.208333333336</v>
      </c>
      <c r="P496">
        <v>1332478800</v>
      </c>
      <c r="Q496" t="b">
        <v>0</v>
      </c>
      <c r="R496" t="b">
        <v>0</v>
      </c>
      <c r="S496" t="s">
        <v>65</v>
      </c>
      <c r="T496" t="str">
        <f>LEFT(S496,FIND("~",SUBSTITUTE(S496,"/","~",LEN(S496)-LEN(SUBSTITUTE(S496,"/",""))))-1)</f>
        <v>technology</v>
      </c>
      <c r="U496" t="str">
        <f>RIGHT(S496,LEN(S496)-FIND("/",S496))</f>
        <v>wearables</v>
      </c>
    </row>
    <row r="497" spans="1:21" x14ac:dyDescent="0.35">
      <c r="A497">
        <v>495</v>
      </c>
      <c r="B497" s="4" t="s">
        <v>1038</v>
      </c>
      <c r="C497" s="3" t="s">
        <v>1039</v>
      </c>
      <c r="D497" s="11">
        <v>8200</v>
      </c>
      <c r="E497" s="11">
        <v>13264</v>
      </c>
      <c r="F497" s="9">
        <f>E497/D497*100</f>
        <v>161.75609756097563</v>
      </c>
      <c r="G497" s="6" t="s">
        <v>20</v>
      </c>
      <c r="H497">
        <v>195</v>
      </c>
      <c r="I497" s="11">
        <f>E497/H497</f>
        <v>68.02051282051282</v>
      </c>
      <c r="J497" t="s">
        <v>36</v>
      </c>
      <c r="K497" t="s">
        <v>37</v>
      </c>
      <c r="L497" s="19">
        <f>(((N497/60)/60)/24)+DATE(1970,1,1)</f>
        <v>41800.208333333336</v>
      </c>
      <c r="M497" s="16">
        <f>(((N497/60)/60)/24)+DATE(1970,1,1)</f>
        <v>41800.208333333336</v>
      </c>
      <c r="N497">
        <v>1402376400</v>
      </c>
      <c r="O497" s="19">
        <f>(((P497/60)/60)/24)+DATE(1970,1,1)</f>
        <v>41804.208333333336</v>
      </c>
      <c r="P497">
        <v>1402722000</v>
      </c>
      <c r="Q497" t="b">
        <v>0</v>
      </c>
      <c r="R497" t="b">
        <v>0</v>
      </c>
      <c r="S497" t="s">
        <v>33</v>
      </c>
      <c r="T497" t="str">
        <f>LEFT(S497,FIND("~",SUBSTITUTE(S497,"/","~",LEN(S497)-LEN(SUBSTITUTE(S497,"/",""))))-1)</f>
        <v>theater</v>
      </c>
      <c r="U497" t="str">
        <f>RIGHT(S497,LEN(S497)-FIND("/",S497))</f>
        <v>plays</v>
      </c>
    </row>
    <row r="498" spans="1:21" x14ac:dyDescent="0.35">
      <c r="A498">
        <v>496</v>
      </c>
      <c r="B498" s="4" t="s">
        <v>1040</v>
      </c>
      <c r="C498" s="3" t="s">
        <v>1041</v>
      </c>
      <c r="D498" s="11">
        <v>8200</v>
      </c>
      <c r="E498" s="11">
        <v>1667</v>
      </c>
      <c r="F498" s="9">
        <f>E498/D498*100</f>
        <v>20.329268292682926</v>
      </c>
      <c r="G498" s="6" t="s">
        <v>20</v>
      </c>
      <c r="H498">
        <v>54</v>
      </c>
      <c r="I498" s="11">
        <f>E498/H498</f>
        <v>30.87037037037037</v>
      </c>
      <c r="J498" t="s">
        <v>21</v>
      </c>
      <c r="K498" t="s">
        <v>22</v>
      </c>
      <c r="L498" s="19">
        <f>(((N498/60)/60)/24)+DATE(1970,1,1)</f>
        <v>42876.208333333328</v>
      </c>
      <c r="M498" s="16">
        <f>(((N498/60)/60)/24)+DATE(1970,1,1)</f>
        <v>42876.208333333328</v>
      </c>
      <c r="N498">
        <v>1495342800</v>
      </c>
      <c r="O498" s="19">
        <f>(((P498/60)/60)/24)+DATE(1970,1,1)</f>
        <v>42893.208333333328</v>
      </c>
      <c r="P498">
        <v>1496811600</v>
      </c>
      <c r="Q498" t="b">
        <v>0</v>
      </c>
      <c r="R498" t="b">
        <v>0</v>
      </c>
      <c r="S498" t="s">
        <v>71</v>
      </c>
      <c r="T498" t="str">
        <f>LEFT(S498,FIND("~",SUBSTITUTE(S498,"/","~",LEN(S498)-LEN(SUBSTITUTE(S498,"/",""))))-1)</f>
        <v>film &amp; video</v>
      </c>
      <c r="U498" t="str">
        <f>RIGHT(S498,LEN(S498)-FIND("/",S498))</f>
        <v>animation</v>
      </c>
    </row>
    <row r="499" spans="1:21" x14ac:dyDescent="0.35">
      <c r="A499">
        <v>497</v>
      </c>
      <c r="B499" s="4" t="s">
        <v>1042</v>
      </c>
      <c r="C499" s="3" t="s">
        <v>1043</v>
      </c>
      <c r="D499" s="11">
        <v>8300</v>
      </c>
      <c r="E499" s="11">
        <v>3349</v>
      </c>
      <c r="F499" s="9">
        <f>E499/D499*100</f>
        <v>40.349397590361448</v>
      </c>
      <c r="G499" s="6" t="s">
        <v>20</v>
      </c>
      <c r="H499">
        <v>120</v>
      </c>
      <c r="I499" s="11">
        <f>E499/H499</f>
        <v>27.908333333333335</v>
      </c>
      <c r="J499" t="s">
        <v>21</v>
      </c>
      <c r="K499" t="s">
        <v>22</v>
      </c>
      <c r="L499" s="19">
        <f>(((N499/60)/60)/24)+DATE(1970,1,1)</f>
        <v>42724.25</v>
      </c>
      <c r="M499" s="16">
        <f>(((N499/60)/60)/24)+DATE(1970,1,1)</f>
        <v>42724.25</v>
      </c>
      <c r="N499">
        <v>1482213600</v>
      </c>
      <c r="O499" s="19">
        <f>(((P499/60)/60)/24)+DATE(1970,1,1)</f>
        <v>42724.25</v>
      </c>
      <c r="P499">
        <v>1482213600</v>
      </c>
      <c r="Q499" t="b">
        <v>0</v>
      </c>
      <c r="R499" t="b">
        <v>1</v>
      </c>
      <c r="S499" t="s">
        <v>65</v>
      </c>
      <c r="T499" t="str">
        <f>LEFT(S499,FIND("~",SUBSTITUTE(S499,"/","~",LEN(S499)-LEN(SUBSTITUTE(S499,"/",""))))-1)</f>
        <v>technology</v>
      </c>
      <c r="U499" t="str">
        <f>RIGHT(S499,LEN(S499)-FIND("/",S499))</f>
        <v>wearables</v>
      </c>
    </row>
    <row r="500" spans="1:21" x14ac:dyDescent="0.35">
      <c r="A500">
        <v>498</v>
      </c>
      <c r="B500" s="4" t="s">
        <v>1044</v>
      </c>
      <c r="C500" s="3" t="s">
        <v>1045</v>
      </c>
      <c r="D500" s="11">
        <v>8300</v>
      </c>
      <c r="E500" s="11">
        <v>46317</v>
      </c>
      <c r="F500" s="9">
        <f>E500/D500*100</f>
        <v>558.03614457831316</v>
      </c>
      <c r="G500" s="6" t="s">
        <v>20</v>
      </c>
      <c r="H500">
        <v>579</v>
      </c>
      <c r="I500" s="11">
        <f>E500/H500</f>
        <v>79.994818652849744</v>
      </c>
      <c r="J500" t="s">
        <v>36</v>
      </c>
      <c r="K500" t="s">
        <v>37</v>
      </c>
      <c r="L500" s="19">
        <f>(((N500/60)/60)/24)+DATE(1970,1,1)</f>
        <v>42005.25</v>
      </c>
      <c r="M500" s="16">
        <f>(((N500/60)/60)/24)+DATE(1970,1,1)</f>
        <v>42005.25</v>
      </c>
      <c r="N500">
        <v>1420092000</v>
      </c>
      <c r="O500" s="19">
        <f>(((P500/60)/60)/24)+DATE(1970,1,1)</f>
        <v>42007.25</v>
      </c>
      <c r="P500">
        <v>1420264800</v>
      </c>
      <c r="Q500" t="b">
        <v>0</v>
      </c>
      <c r="R500" t="b">
        <v>0</v>
      </c>
      <c r="S500" t="s">
        <v>28</v>
      </c>
      <c r="T500" t="str">
        <f>LEFT(S500,FIND("~",SUBSTITUTE(S500,"/","~",LEN(S500)-LEN(SUBSTITUTE(S500,"/",""))))-1)</f>
        <v>technology</v>
      </c>
      <c r="U500" t="str">
        <f>RIGHT(S500,LEN(S500)-FIND("/",S500))</f>
        <v>web</v>
      </c>
    </row>
    <row r="501" spans="1:21" ht="31" x14ac:dyDescent="0.35">
      <c r="A501">
        <v>499</v>
      </c>
      <c r="B501" s="4" t="s">
        <v>1046</v>
      </c>
      <c r="C501" s="3" t="s">
        <v>1047</v>
      </c>
      <c r="D501" s="11">
        <v>8300</v>
      </c>
      <c r="E501" s="11">
        <v>78743</v>
      </c>
      <c r="F501" s="9">
        <f>E501/D501*100</f>
        <v>948.71084337349407</v>
      </c>
      <c r="G501" s="6" t="s">
        <v>20</v>
      </c>
      <c r="H501">
        <v>2072</v>
      </c>
      <c r="I501" s="11">
        <f>E501/H501</f>
        <v>38.003378378378379</v>
      </c>
      <c r="J501" t="s">
        <v>21</v>
      </c>
      <c r="K501" t="s">
        <v>22</v>
      </c>
      <c r="L501" s="19">
        <f>(((N501/60)/60)/24)+DATE(1970,1,1)</f>
        <v>42444.208333333328</v>
      </c>
      <c r="M501" s="16">
        <f>(((N501/60)/60)/24)+DATE(1970,1,1)</f>
        <v>42444.208333333328</v>
      </c>
      <c r="N501">
        <v>1458018000</v>
      </c>
      <c r="O501" s="19">
        <f>(((P501/60)/60)/24)+DATE(1970,1,1)</f>
        <v>42449.208333333328</v>
      </c>
      <c r="P501">
        <v>1458450000</v>
      </c>
      <c r="Q501" t="b">
        <v>0</v>
      </c>
      <c r="R501" t="b">
        <v>1</v>
      </c>
      <c r="S501" t="s">
        <v>42</v>
      </c>
      <c r="T501" t="str">
        <f>LEFT(S501,FIND("~",SUBSTITUTE(S501,"/","~",LEN(S501)-LEN(SUBSTITUTE(S501,"/",""))))-1)</f>
        <v>film &amp; video</v>
      </c>
      <c r="U501" t="str">
        <f>RIGHT(S501,LEN(S501)-FIND("/",S501))</f>
        <v>documentary</v>
      </c>
    </row>
    <row r="502" spans="1:21" x14ac:dyDescent="0.35">
      <c r="A502">
        <v>500</v>
      </c>
      <c r="B502" s="4" t="s">
        <v>1048</v>
      </c>
      <c r="C502" s="3" t="s">
        <v>1049</v>
      </c>
      <c r="D502" s="11">
        <v>8300</v>
      </c>
      <c r="E502" s="11">
        <v>0</v>
      </c>
      <c r="F502" s="9">
        <f>E502/D502*100</f>
        <v>0</v>
      </c>
      <c r="G502" s="6" t="s">
        <v>20</v>
      </c>
      <c r="H502">
        <v>0</v>
      </c>
      <c r="I502" s="11">
        <v>0</v>
      </c>
      <c r="J502" t="s">
        <v>21</v>
      </c>
      <c r="K502" t="s">
        <v>22</v>
      </c>
      <c r="L502" s="19">
        <f>(((N502/60)/60)/24)+DATE(1970,1,1)</f>
        <v>41395.208333333336</v>
      </c>
      <c r="M502" s="16">
        <f>(((N502/60)/60)/24)+DATE(1970,1,1)</f>
        <v>41395.208333333336</v>
      </c>
      <c r="N502">
        <v>1367384400</v>
      </c>
      <c r="O502" s="19">
        <f>(((P502/60)/60)/24)+DATE(1970,1,1)</f>
        <v>41423.208333333336</v>
      </c>
      <c r="P502">
        <v>1369803600</v>
      </c>
      <c r="Q502" t="b">
        <v>0</v>
      </c>
      <c r="R502" t="b">
        <v>1</v>
      </c>
      <c r="S502" t="s">
        <v>33</v>
      </c>
      <c r="T502" t="str">
        <f>LEFT(S502,FIND("~",SUBSTITUTE(S502,"/","~",LEN(S502)-LEN(SUBSTITUTE(S502,"/",""))))-1)</f>
        <v>theater</v>
      </c>
      <c r="U502" t="str">
        <f>RIGHT(S502,LEN(S502)-FIND("/",S502))</f>
        <v>plays</v>
      </c>
    </row>
    <row r="503" spans="1:21" x14ac:dyDescent="0.35">
      <c r="A503">
        <v>501</v>
      </c>
      <c r="B503" s="4" t="s">
        <v>1050</v>
      </c>
      <c r="C503" s="3" t="s">
        <v>1051</v>
      </c>
      <c r="D503" s="11">
        <v>8300</v>
      </c>
      <c r="E503" s="11">
        <v>107743</v>
      </c>
      <c r="F503" s="9">
        <f>E503/D503*100</f>
        <v>1298.1084337349398</v>
      </c>
      <c r="G503" s="6" t="s">
        <v>20</v>
      </c>
      <c r="H503">
        <v>1796</v>
      </c>
      <c r="I503" s="11">
        <f>E503/H503</f>
        <v>59.990534521158132</v>
      </c>
      <c r="J503" t="s">
        <v>21</v>
      </c>
      <c r="K503" t="s">
        <v>22</v>
      </c>
      <c r="L503" s="19">
        <f>(((N503/60)/60)/24)+DATE(1970,1,1)</f>
        <v>41345.208333333336</v>
      </c>
      <c r="M503" s="16">
        <f>(((N503/60)/60)/24)+DATE(1970,1,1)</f>
        <v>41345.208333333336</v>
      </c>
      <c r="N503">
        <v>1363064400</v>
      </c>
      <c r="O503" s="19">
        <f>(((P503/60)/60)/24)+DATE(1970,1,1)</f>
        <v>41347.208333333336</v>
      </c>
      <c r="P503">
        <v>1363237200</v>
      </c>
      <c r="Q503" t="b">
        <v>0</v>
      </c>
      <c r="R503" t="b">
        <v>0</v>
      </c>
      <c r="S503" t="s">
        <v>42</v>
      </c>
      <c r="T503" t="str">
        <f>LEFT(S503,FIND("~",SUBSTITUTE(S503,"/","~",LEN(S503)-LEN(SUBSTITUTE(S503,"/",""))))-1)</f>
        <v>film &amp; video</v>
      </c>
      <c r="U503" t="str">
        <f>RIGHT(S503,LEN(S503)-FIND("/",S503))</f>
        <v>documentary</v>
      </c>
    </row>
    <row r="504" spans="1:21" x14ac:dyDescent="0.35">
      <c r="A504">
        <v>502</v>
      </c>
      <c r="B504" s="4" t="s">
        <v>477</v>
      </c>
      <c r="C504" s="3" t="s">
        <v>1052</v>
      </c>
      <c r="D504" s="11">
        <v>8300</v>
      </c>
      <c r="E504" s="11">
        <v>6889</v>
      </c>
      <c r="F504" s="9">
        <f>E504/D504*100</f>
        <v>83</v>
      </c>
      <c r="G504" s="6" t="s">
        <v>20</v>
      </c>
      <c r="H504">
        <v>186</v>
      </c>
      <c r="I504" s="11">
        <f>E504/H504</f>
        <v>37.037634408602152</v>
      </c>
      <c r="J504" t="s">
        <v>26</v>
      </c>
      <c r="K504" t="s">
        <v>27</v>
      </c>
      <c r="L504" s="19">
        <f>(((N504/60)/60)/24)+DATE(1970,1,1)</f>
        <v>41117.208333333336</v>
      </c>
      <c r="M504" s="16">
        <f>(((N504/60)/60)/24)+DATE(1970,1,1)</f>
        <v>41117.208333333336</v>
      </c>
      <c r="N504">
        <v>1343365200</v>
      </c>
      <c r="O504" s="19">
        <f>(((P504/60)/60)/24)+DATE(1970,1,1)</f>
        <v>41146.208333333336</v>
      </c>
      <c r="P504">
        <v>1345870800</v>
      </c>
      <c r="Q504" t="b">
        <v>0</v>
      </c>
      <c r="R504" t="b">
        <v>1</v>
      </c>
      <c r="S504" t="s">
        <v>89</v>
      </c>
      <c r="T504" t="str">
        <f>LEFT(S504,FIND("~",SUBSTITUTE(S504,"/","~",LEN(S504)-LEN(SUBSTITUTE(S504,"/",""))))-1)</f>
        <v>games</v>
      </c>
      <c r="U504" t="str">
        <f>RIGHT(S504,LEN(S504)-FIND("/",S504))</f>
        <v>video games</v>
      </c>
    </row>
    <row r="505" spans="1:21" ht="31" x14ac:dyDescent="0.35">
      <c r="A505">
        <v>503</v>
      </c>
      <c r="B505" s="4" t="s">
        <v>1053</v>
      </c>
      <c r="C505" s="3" t="s">
        <v>1054</v>
      </c>
      <c r="D505" s="11">
        <v>8300</v>
      </c>
      <c r="E505" s="11">
        <v>45983</v>
      </c>
      <c r="F505" s="9">
        <f>E505/D505*100</f>
        <v>554.01204819277109</v>
      </c>
      <c r="G505" s="6" t="s">
        <v>20</v>
      </c>
      <c r="H505">
        <v>460</v>
      </c>
      <c r="I505" s="11">
        <f>E505/H505</f>
        <v>99.963043478260872</v>
      </c>
      <c r="J505" t="s">
        <v>21</v>
      </c>
      <c r="K505" t="s">
        <v>22</v>
      </c>
      <c r="L505" s="19">
        <f>(((N505/60)/60)/24)+DATE(1970,1,1)</f>
        <v>42186.208333333328</v>
      </c>
      <c r="M505" s="16">
        <f>(((N505/60)/60)/24)+DATE(1970,1,1)</f>
        <v>42186.208333333328</v>
      </c>
      <c r="N505">
        <v>1435726800</v>
      </c>
      <c r="O505" s="19">
        <f>(((P505/60)/60)/24)+DATE(1970,1,1)</f>
        <v>42206.208333333328</v>
      </c>
      <c r="P505">
        <v>1437454800</v>
      </c>
      <c r="Q505" t="b">
        <v>0</v>
      </c>
      <c r="R505" t="b">
        <v>0</v>
      </c>
      <c r="S505" t="s">
        <v>53</v>
      </c>
      <c r="T505" t="str">
        <f>LEFT(S505,FIND("~",SUBSTITUTE(S505,"/","~",LEN(S505)-LEN(SUBSTITUTE(S505,"/",""))))-1)</f>
        <v>film &amp; video</v>
      </c>
      <c r="U505" t="str">
        <f>RIGHT(S505,LEN(S505)-FIND("/",S505))</f>
        <v>drama</v>
      </c>
    </row>
    <row r="506" spans="1:21" x14ac:dyDescent="0.35">
      <c r="A506">
        <v>504</v>
      </c>
      <c r="B506" s="4" t="s">
        <v>1055</v>
      </c>
      <c r="C506" s="3" t="s">
        <v>1056</v>
      </c>
      <c r="D506" s="11">
        <v>8400</v>
      </c>
      <c r="E506" s="11">
        <v>6924</v>
      </c>
      <c r="F506" s="9">
        <f>E506/D506*100</f>
        <v>82.428571428571431</v>
      </c>
      <c r="G506" s="6" t="s">
        <v>20</v>
      </c>
      <c r="H506">
        <v>62</v>
      </c>
      <c r="I506" s="11">
        <f>E506/H506</f>
        <v>111.6774193548387</v>
      </c>
      <c r="J506" t="s">
        <v>107</v>
      </c>
      <c r="K506" t="s">
        <v>108</v>
      </c>
      <c r="L506" s="19">
        <f>(((N506/60)/60)/24)+DATE(1970,1,1)</f>
        <v>42142.208333333328</v>
      </c>
      <c r="M506" s="16">
        <f>(((N506/60)/60)/24)+DATE(1970,1,1)</f>
        <v>42142.208333333328</v>
      </c>
      <c r="N506">
        <v>1431925200</v>
      </c>
      <c r="O506" s="19">
        <f>(((P506/60)/60)/24)+DATE(1970,1,1)</f>
        <v>42143.208333333328</v>
      </c>
      <c r="P506">
        <v>1432011600</v>
      </c>
      <c r="Q506" t="b">
        <v>0</v>
      </c>
      <c r="R506" t="b">
        <v>0</v>
      </c>
      <c r="S506" t="s">
        <v>23</v>
      </c>
      <c r="T506" t="str">
        <f>LEFT(S506,FIND("~",SUBSTITUTE(S506,"/","~",LEN(S506)-LEN(SUBSTITUTE(S506,"/",""))))-1)</f>
        <v>music</v>
      </c>
      <c r="U506" t="str">
        <f>RIGHT(S506,LEN(S506)-FIND("/",S506))</f>
        <v>rock</v>
      </c>
    </row>
    <row r="507" spans="1:21" x14ac:dyDescent="0.35">
      <c r="A507">
        <v>505</v>
      </c>
      <c r="B507" s="4" t="s">
        <v>1057</v>
      </c>
      <c r="C507" s="3" t="s">
        <v>1058</v>
      </c>
      <c r="D507" s="11">
        <v>8400</v>
      </c>
      <c r="E507" s="11">
        <v>12497</v>
      </c>
      <c r="F507" s="9">
        <f>E507/D507*100</f>
        <v>148.77380952380952</v>
      </c>
      <c r="G507" s="6" t="s">
        <v>20</v>
      </c>
      <c r="H507">
        <v>347</v>
      </c>
      <c r="I507" s="11">
        <f>E507/H507</f>
        <v>36.014409221902014</v>
      </c>
      <c r="J507" t="s">
        <v>21</v>
      </c>
      <c r="K507" t="s">
        <v>22</v>
      </c>
      <c r="L507" s="19">
        <f>(((N507/60)/60)/24)+DATE(1970,1,1)</f>
        <v>41341.25</v>
      </c>
      <c r="M507" s="16">
        <f>(((N507/60)/60)/24)+DATE(1970,1,1)</f>
        <v>41341.25</v>
      </c>
      <c r="N507">
        <v>1362722400</v>
      </c>
      <c r="O507" s="19">
        <f>(((P507/60)/60)/24)+DATE(1970,1,1)</f>
        <v>41383.208333333336</v>
      </c>
      <c r="P507">
        <v>1366347600</v>
      </c>
      <c r="Q507" t="b">
        <v>0</v>
      </c>
      <c r="R507" t="b">
        <v>1</v>
      </c>
      <c r="S507" t="s">
        <v>133</v>
      </c>
      <c r="T507" t="str">
        <f>LEFT(S507,FIND("~",SUBSTITUTE(S507,"/","~",LEN(S507)-LEN(SUBSTITUTE(S507,"/",""))))-1)</f>
        <v>publishing</v>
      </c>
      <c r="U507" t="str">
        <f>RIGHT(S507,LEN(S507)-FIND("/",S507))</f>
        <v>radio &amp; podcasts</v>
      </c>
    </row>
    <row r="508" spans="1:21" x14ac:dyDescent="0.35">
      <c r="A508">
        <v>506</v>
      </c>
      <c r="B508" s="4" t="s">
        <v>1059</v>
      </c>
      <c r="C508" s="3" t="s">
        <v>1060</v>
      </c>
      <c r="D508" s="11">
        <v>8400</v>
      </c>
      <c r="E508" s="11">
        <v>166874</v>
      </c>
      <c r="F508" s="9">
        <f>E508/D508*100</f>
        <v>1986.5952380952383</v>
      </c>
      <c r="G508" s="6" t="s">
        <v>20</v>
      </c>
      <c r="H508">
        <v>2528</v>
      </c>
      <c r="I508" s="11">
        <f>E508/H508</f>
        <v>66.010284810126578</v>
      </c>
      <c r="J508" t="s">
        <v>21</v>
      </c>
      <c r="K508" t="s">
        <v>22</v>
      </c>
      <c r="L508" s="19">
        <f>(((N508/60)/60)/24)+DATE(1970,1,1)</f>
        <v>43062.25</v>
      </c>
      <c r="M508" s="16">
        <f>(((N508/60)/60)/24)+DATE(1970,1,1)</f>
        <v>43062.25</v>
      </c>
      <c r="N508">
        <v>1511416800</v>
      </c>
      <c r="O508" s="19">
        <f>(((P508/60)/60)/24)+DATE(1970,1,1)</f>
        <v>43079.25</v>
      </c>
      <c r="P508">
        <v>1512885600</v>
      </c>
      <c r="Q508" t="b">
        <v>0</v>
      </c>
      <c r="R508" t="b">
        <v>1</v>
      </c>
      <c r="S508" t="s">
        <v>33</v>
      </c>
      <c r="T508" t="str">
        <f>LEFT(S508,FIND("~",SUBSTITUTE(S508,"/","~",LEN(S508)-LEN(SUBSTITUTE(S508,"/",""))))-1)</f>
        <v>theater</v>
      </c>
      <c r="U508" t="str">
        <f>RIGHT(S508,LEN(S508)-FIND("/",S508))</f>
        <v>plays</v>
      </c>
    </row>
    <row r="509" spans="1:21" ht="31" x14ac:dyDescent="0.35">
      <c r="A509">
        <v>507</v>
      </c>
      <c r="B509" s="4" t="s">
        <v>1061</v>
      </c>
      <c r="C509" s="3" t="s">
        <v>1062</v>
      </c>
      <c r="D509" s="11">
        <v>8400</v>
      </c>
      <c r="E509" s="11">
        <v>837</v>
      </c>
      <c r="F509" s="9">
        <f>E509/D509*100</f>
        <v>9.9642857142857153</v>
      </c>
      <c r="G509" s="6" t="s">
        <v>20</v>
      </c>
      <c r="H509">
        <v>19</v>
      </c>
      <c r="I509" s="11">
        <f>E509/H509</f>
        <v>44.05263157894737</v>
      </c>
      <c r="J509" t="s">
        <v>21</v>
      </c>
      <c r="K509" t="s">
        <v>22</v>
      </c>
      <c r="L509" s="19">
        <f>(((N509/60)/60)/24)+DATE(1970,1,1)</f>
        <v>41373.208333333336</v>
      </c>
      <c r="M509" s="16">
        <f>(((N509/60)/60)/24)+DATE(1970,1,1)</f>
        <v>41373.208333333336</v>
      </c>
      <c r="N509">
        <v>1365483600</v>
      </c>
      <c r="O509" s="19">
        <f>(((P509/60)/60)/24)+DATE(1970,1,1)</f>
        <v>41422.208333333336</v>
      </c>
      <c r="P509">
        <v>1369717200</v>
      </c>
      <c r="Q509" t="b">
        <v>0</v>
      </c>
      <c r="R509" t="b">
        <v>1</v>
      </c>
      <c r="S509" t="s">
        <v>28</v>
      </c>
      <c r="T509" t="str">
        <f>LEFT(S509,FIND("~",SUBSTITUTE(S509,"/","~",LEN(S509)-LEN(SUBSTITUTE(S509,"/",""))))-1)</f>
        <v>technology</v>
      </c>
      <c r="U509" t="str">
        <f>RIGHT(S509,LEN(S509)-FIND("/",S509))</f>
        <v>web</v>
      </c>
    </row>
    <row r="510" spans="1:21" x14ac:dyDescent="0.35">
      <c r="A510">
        <v>508</v>
      </c>
      <c r="B510" s="4" t="s">
        <v>1063</v>
      </c>
      <c r="C510" s="3" t="s">
        <v>1064</v>
      </c>
      <c r="D510" s="11">
        <v>8400</v>
      </c>
      <c r="E510" s="11">
        <v>193820</v>
      </c>
      <c r="F510" s="9">
        <f>E510/D510*100</f>
        <v>2307.3809523809523</v>
      </c>
      <c r="G510" s="6" t="s">
        <v>20</v>
      </c>
      <c r="H510">
        <v>3657</v>
      </c>
      <c r="I510" s="11">
        <f>E510/H510</f>
        <v>52.999726551818434</v>
      </c>
      <c r="J510" t="s">
        <v>21</v>
      </c>
      <c r="K510" t="s">
        <v>22</v>
      </c>
      <c r="L510" s="19">
        <f>(((N510/60)/60)/24)+DATE(1970,1,1)</f>
        <v>43310.208333333328</v>
      </c>
      <c r="M510" s="16">
        <f>(((N510/60)/60)/24)+DATE(1970,1,1)</f>
        <v>43310.208333333328</v>
      </c>
      <c r="N510">
        <v>1532840400</v>
      </c>
      <c r="O510" s="19">
        <f>(((P510/60)/60)/24)+DATE(1970,1,1)</f>
        <v>43331.208333333328</v>
      </c>
      <c r="P510">
        <v>1534654800</v>
      </c>
      <c r="Q510" t="b">
        <v>0</v>
      </c>
      <c r="R510" t="b">
        <v>0</v>
      </c>
      <c r="S510" t="s">
        <v>33</v>
      </c>
      <c r="T510" t="str">
        <f>LEFT(S510,FIND("~",SUBSTITUTE(S510,"/","~",LEN(S510)-LEN(SUBSTITUTE(S510,"/",""))))-1)</f>
        <v>theater</v>
      </c>
      <c r="U510" t="str">
        <f>RIGHT(S510,LEN(S510)-FIND("/",S510))</f>
        <v>plays</v>
      </c>
    </row>
    <row r="511" spans="1:21" x14ac:dyDescent="0.35">
      <c r="A511">
        <v>509</v>
      </c>
      <c r="B511" s="4" t="s">
        <v>398</v>
      </c>
      <c r="C511" s="3" t="s">
        <v>1065</v>
      </c>
      <c r="D511" s="11">
        <v>8400</v>
      </c>
      <c r="E511" s="11">
        <v>119510</v>
      </c>
      <c r="F511" s="9">
        <f>E511/D511*100</f>
        <v>1422.7380952380952</v>
      </c>
      <c r="G511" s="6" t="s">
        <v>20</v>
      </c>
      <c r="H511">
        <v>1258</v>
      </c>
      <c r="I511" s="11">
        <f>E511/H511</f>
        <v>95</v>
      </c>
      <c r="J511" t="s">
        <v>21</v>
      </c>
      <c r="K511" t="s">
        <v>22</v>
      </c>
      <c r="L511" s="19">
        <f>(((N511/60)/60)/24)+DATE(1970,1,1)</f>
        <v>41034.208333333336</v>
      </c>
      <c r="M511" s="16">
        <f>(((N511/60)/60)/24)+DATE(1970,1,1)</f>
        <v>41034.208333333336</v>
      </c>
      <c r="N511">
        <v>1336194000</v>
      </c>
      <c r="O511" s="19">
        <f>(((P511/60)/60)/24)+DATE(1970,1,1)</f>
        <v>41044.208333333336</v>
      </c>
      <c r="P511">
        <v>1337058000</v>
      </c>
      <c r="Q511" t="b">
        <v>0</v>
      </c>
      <c r="R511" t="b">
        <v>0</v>
      </c>
      <c r="S511" t="s">
        <v>33</v>
      </c>
      <c r="T511" t="str">
        <f>LEFT(S511,FIND("~",SUBSTITUTE(S511,"/","~",LEN(S511)-LEN(SUBSTITUTE(S511,"/",""))))-1)</f>
        <v>theater</v>
      </c>
      <c r="U511" t="str">
        <f>RIGHT(S511,LEN(S511)-FIND("/",S511))</f>
        <v>plays</v>
      </c>
    </row>
    <row r="512" spans="1:21" x14ac:dyDescent="0.35">
      <c r="A512">
        <v>510</v>
      </c>
      <c r="B512" s="4" t="s">
        <v>1066</v>
      </c>
      <c r="C512" s="3" t="s">
        <v>1067</v>
      </c>
      <c r="D512" s="11">
        <v>8500</v>
      </c>
      <c r="E512" s="11">
        <v>9289</v>
      </c>
      <c r="F512" s="9">
        <f>E512/D512*100</f>
        <v>109.28235294117647</v>
      </c>
      <c r="G512" s="6" t="s">
        <v>20</v>
      </c>
      <c r="H512">
        <v>131</v>
      </c>
      <c r="I512" s="11">
        <f>E512/H512</f>
        <v>70.908396946564892</v>
      </c>
      <c r="J512" t="s">
        <v>26</v>
      </c>
      <c r="K512" t="s">
        <v>27</v>
      </c>
      <c r="L512" s="19">
        <f>(((N512/60)/60)/24)+DATE(1970,1,1)</f>
        <v>43251.208333333328</v>
      </c>
      <c r="M512" s="16">
        <f>(((N512/60)/60)/24)+DATE(1970,1,1)</f>
        <v>43251.208333333328</v>
      </c>
      <c r="N512">
        <v>1527742800</v>
      </c>
      <c r="O512" s="19">
        <f>(((P512/60)/60)/24)+DATE(1970,1,1)</f>
        <v>43275.208333333328</v>
      </c>
      <c r="P512">
        <v>1529816400</v>
      </c>
      <c r="Q512" t="b">
        <v>0</v>
      </c>
      <c r="R512" t="b">
        <v>0</v>
      </c>
      <c r="S512" t="s">
        <v>53</v>
      </c>
      <c r="T512" t="str">
        <f>LEFT(S512,FIND("~",SUBSTITUTE(S512,"/","~",LEN(S512)-LEN(SUBSTITUTE(S512,"/",""))))-1)</f>
        <v>film &amp; video</v>
      </c>
      <c r="U512" t="str">
        <f>RIGHT(S512,LEN(S512)-FIND("/",S512))</f>
        <v>drama</v>
      </c>
    </row>
    <row r="513" spans="1:21" x14ac:dyDescent="0.35">
      <c r="A513">
        <v>511</v>
      </c>
      <c r="B513" s="4" t="s">
        <v>1068</v>
      </c>
      <c r="C513" s="3" t="s">
        <v>1069</v>
      </c>
      <c r="D513" s="11">
        <v>8500</v>
      </c>
      <c r="E513" s="11">
        <v>35498</v>
      </c>
      <c r="F513" s="9">
        <f>E513/D513*100</f>
        <v>417.62352941176471</v>
      </c>
      <c r="G513" s="6" t="s">
        <v>20</v>
      </c>
      <c r="H513">
        <v>362</v>
      </c>
      <c r="I513" s="11">
        <f>E513/H513</f>
        <v>98.060773480662988</v>
      </c>
      <c r="J513" t="s">
        <v>21</v>
      </c>
      <c r="K513" t="s">
        <v>22</v>
      </c>
      <c r="L513" s="19">
        <f>(((N513/60)/60)/24)+DATE(1970,1,1)</f>
        <v>43671.208333333328</v>
      </c>
      <c r="M513" s="16">
        <f>(((N513/60)/60)/24)+DATE(1970,1,1)</f>
        <v>43671.208333333328</v>
      </c>
      <c r="N513">
        <v>1564030800</v>
      </c>
      <c r="O513" s="19">
        <f>(((P513/60)/60)/24)+DATE(1970,1,1)</f>
        <v>43681.208333333328</v>
      </c>
      <c r="P513">
        <v>1564894800</v>
      </c>
      <c r="Q513" t="b">
        <v>0</v>
      </c>
      <c r="R513" t="b">
        <v>0</v>
      </c>
      <c r="S513" t="s">
        <v>33</v>
      </c>
      <c r="T513" t="str">
        <f>LEFT(S513,FIND("~",SUBSTITUTE(S513,"/","~",LEN(S513)-LEN(SUBSTITUTE(S513,"/",""))))-1)</f>
        <v>theater</v>
      </c>
      <c r="U513" t="str">
        <f>RIGHT(S513,LEN(S513)-FIND("/",S513))</f>
        <v>plays</v>
      </c>
    </row>
    <row r="514" spans="1:21" x14ac:dyDescent="0.35">
      <c r="A514">
        <v>512</v>
      </c>
      <c r="B514" s="4" t="s">
        <v>1070</v>
      </c>
      <c r="C514" s="3" t="s">
        <v>1071</v>
      </c>
      <c r="D514" s="11">
        <v>8500</v>
      </c>
      <c r="E514" s="11">
        <v>12678</v>
      </c>
      <c r="F514" s="9">
        <f>E514/D514*100</f>
        <v>149.15294117647059</v>
      </c>
      <c r="G514" s="6" t="s">
        <v>20</v>
      </c>
      <c r="H514">
        <v>239</v>
      </c>
      <c r="I514" s="11">
        <f>E514/H514</f>
        <v>53.046025104602514</v>
      </c>
      <c r="J514" t="s">
        <v>21</v>
      </c>
      <c r="K514" t="s">
        <v>22</v>
      </c>
      <c r="L514" s="19">
        <f>(((N514/60)/60)/24)+DATE(1970,1,1)</f>
        <v>41825.208333333336</v>
      </c>
      <c r="M514" s="16">
        <f>(((N514/60)/60)/24)+DATE(1970,1,1)</f>
        <v>41825.208333333336</v>
      </c>
      <c r="N514">
        <v>1404536400</v>
      </c>
      <c r="O514" s="19">
        <f>(((P514/60)/60)/24)+DATE(1970,1,1)</f>
        <v>41826.208333333336</v>
      </c>
      <c r="P514">
        <v>1404622800</v>
      </c>
      <c r="Q514" t="b">
        <v>0</v>
      </c>
      <c r="R514" t="b">
        <v>1</v>
      </c>
      <c r="S514" t="s">
        <v>89</v>
      </c>
      <c r="T514" t="str">
        <f>LEFT(S514,FIND("~",SUBSTITUTE(S514,"/","~",LEN(S514)-LEN(SUBSTITUTE(S514,"/",""))))-1)</f>
        <v>games</v>
      </c>
      <c r="U514" t="str">
        <f>RIGHT(S514,LEN(S514)-FIND("/",S514))</f>
        <v>video games</v>
      </c>
    </row>
    <row r="515" spans="1:21" x14ac:dyDescent="0.35">
      <c r="A515">
        <v>513</v>
      </c>
      <c r="B515" s="4" t="s">
        <v>1072</v>
      </c>
      <c r="C515" s="3" t="s">
        <v>1073</v>
      </c>
      <c r="D515" s="11">
        <v>8600</v>
      </c>
      <c r="E515" s="11">
        <v>3260</v>
      </c>
      <c r="F515" s="9">
        <f>E515/D515*100</f>
        <v>37.906976744186046</v>
      </c>
      <c r="G515" s="6" t="s">
        <v>20</v>
      </c>
      <c r="H515">
        <v>35</v>
      </c>
      <c r="I515" s="11">
        <f>E515/H515</f>
        <v>93.142857142857139</v>
      </c>
      <c r="J515" t="s">
        <v>21</v>
      </c>
      <c r="K515" t="s">
        <v>22</v>
      </c>
      <c r="L515" s="19">
        <f>(((N515/60)/60)/24)+DATE(1970,1,1)</f>
        <v>40430.208333333336</v>
      </c>
      <c r="M515" s="16">
        <f>(((N515/60)/60)/24)+DATE(1970,1,1)</f>
        <v>40430.208333333336</v>
      </c>
      <c r="N515">
        <v>1284008400</v>
      </c>
      <c r="O515" s="19">
        <f>(((P515/60)/60)/24)+DATE(1970,1,1)</f>
        <v>40432.208333333336</v>
      </c>
      <c r="P515">
        <v>1284181200</v>
      </c>
      <c r="Q515" t="b">
        <v>0</v>
      </c>
      <c r="R515" t="b">
        <v>0</v>
      </c>
      <c r="S515" t="s">
        <v>269</v>
      </c>
      <c r="T515" t="str">
        <f>LEFT(S515,FIND("~",SUBSTITUTE(S515,"/","~",LEN(S515)-LEN(SUBSTITUTE(S515,"/",""))))-1)</f>
        <v>film &amp; video</v>
      </c>
      <c r="U515" t="str">
        <f>RIGHT(S515,LEN(S515)-FIND("/",S515))</f>
        <v>television</v>
      </c>
    </row>
    <row r="516" spans="1:21" x14ac:dyDescent="0.35">
      <c r="A516">
        <v>514</v>
      </c>
      <c r="B516" s="4" t="s">
        <v>1074</v>
      </c>
      <c r="C516" s="3" t="s">
        <v>1075</v>
      </c>
      <c r="D516" s="11">
        <v>8600</v>
      </c>
      <c r="E516" s="11">
        <v>31123</v>
      </c>
      <c r="F516" s="9">
        <f>E516/D516*100</f>
        <v>361.89534883720927</v>
      </c>
      <c r="G516" s="6" t="s">
        <v>20</v>
      </c>
      <c r="H516">
        <v>528</v>
      </c>
      <c r="I516" s="11">
        <f>E516/H516</f>
        <v>58.945075757575758</v>
      </c>
      <c r="J516" t="s">
        <v>98</v>
      </c>
      <c r="K516" t="s">
        <v>99</v>
      </c>
      <c r="L516" s="19">
        <f>(((N516/60)/60)/24)+DATE(1970,1,1)</f>
        <v>41614.25</v>
      </c>
      <c r="M516" s="16">
        <f>(((N516/60)/60)/24)+DATE(1970,1,1)</f>
        <v>41614.25</v>
      </c>
      <c r="N516">
        <v>1386309600</v>
      </c>
      <c r="O516" s="19">
        <f>(((P516/60)/60)/24)+DATE(1970,1,1)</f>
        <v>41619.25</v>
      </c>
      <c r="P516">
        <v>1386741600</v>
      </c>
      <c r="Q516" t="b">
        <v>0</v>
      </c>
      <c r="R516" t="b">
        <v>1</v>
      </c>
      <c r="S516" t="s">
        <v>23</v>
      </c>
      <c r="T516" t="str">
        <f>LEFT(S516,FIND("~",SUBSTITUTE(S516,"/","~",LEN(S516)-LEN(SUBSTITUTE(S516,"/",""))))-1)</f>
        <v>music</v>
      </c>
      <c r="U516" t="str">
        <f>RIGHT(S516,LEN(S516)-FIND("/",S516))</f>
        <v>rock</v>
      </c>
    </row>
    <row r="517" spans="1:21" x14ac:dyDescent="0.35">
      <c r="A517">
        <v>515</v>
      </c>
      <c r="B517" s="4" t="s">
        <v>1076</v>
      </c>
      <c r="C517" s="3" t="s">
        <v>1077</v>
      </c>
      <c r="D517" s="11">
        <v>8600</v>
      </c>
      <c r="E517" s="11">
        <v>4797</v>
      </c>
      <c r="F517" s="9">
        <f>E517/D517*100</f>
        <v>55.779069767441861</v>
      </c>
      <c r="G517" s="6" t="s">
        <v>20</v>
      </c>
      <c r="H517">
        <v>133</v>
      </c>
      <c r="I517" s="11">
        <f>E517/H517</f>
        <v>36.067669172932334</v>
      </c>
      <c r="J517" t="s">
        <v>15</v>
      </c>
      <c r="K517" t="s">
        <v>16</v>
      </c>
      <c r="L517" s="19">
        <f>(((N517/60)/60)/24)+DATE(1970,1,1)</f>
        <v>40900.25</v>
      </c>
      <c r="M517" s="16">
        <f>(((N517/60)/60)/24)+DATE(1970,1,1)</f>
        <v>40900.25</v>
      </c>
      <c r="N517">
        <v>1324620000</v>
      </c>
      <c r="O517" s="19">
        <f>(((P517/60)/60)/24)+DATE(1970,1,1)</f>
        <v>40902.25</v>
      </c>
      <c r="P517">
        <v>1324792800</v>
      </c>
      <c r="Q517" t="b">
        <v>0</v>
      </c>
      <c r="R517" t="b">
        <v>1</v>
      </c>
      <c r="S517" t="s">
        <v>33</v>
      </c>
      <c r="T517" t="str">
        <f>LEFT(S517,FIND("~",SUBSTITUTE(S517,"/","~",LEN(S517)-LEN(SUBSTITUTE(S517,"/",""))))-1)</f>
        <v>theater</v>
      </c>
      <c r="U517" t="str">
        <f>RIGHT(S517,LEN(S517)-FIND("/",S517))</f>
        <v>plays</v>
      </c>
    </row>
    <row r="518" spans="1:21" x14ac:dyDescent="0.35">
      <c r="A518">
        <v>516</v>
      </c>
      <c r="B518" s="4" t="s">
        <v>1078</v>
      </c>
      <c r="C518" s="3" t="s">
        <v>1079</v>
      </c>
      <c r="D518" s="11">
        <v>8600</v>
      </c>
      <c r="E518" s="11">
        <v>53324</v>
      </c>
      <c r="F518" s="9">
        <f>E518/D518*100</f>
        <v>620.04651162790697</v>
      </c>
      <c r="G518" s="6" t="s">
        <v>20</v>
      </c>
      <c r="H518">
        <v>846</v>
      </c>
      <c r="I518" s="11">
        <f>E518/H518</f>
        <v>63.030732860520096</v>
      </c>
      <c r="J518" t="s">
        <v>21</v>
      </c>
      <c r="K518" t="s">
        <v>22</v>
      </c>
      <c r="L518" s="19">
        <f>(((N518/60)/60)/24)+DATE(1970,1,1)</f>
        <v>40396.208333333336</v>
      </c>
      <c r="M518" s="16">
        <f>(((N518/60)/60)/24)+DATE(1970,1,1)</f>
        <v>40396.208333333336</v>
      </c>
      <c r="N518">
        <v>1281070800</v>
      </c>
      <c r="O518" s="19">
        <f>(((P518/60)/60)/24)+DATE(1970,1,1)</f>
        <v>40434.208333333336</v>
      </c>
      <c r="P518">
        <v>1284354000</v>
      </c>
      <c r="Q518" t="b">
        <v>0</v>
      </c>
      <c r="R518" t="b">
        <v>0</v>
      </c>
      <c r="S518" t="s">
        <v>68</v>
      </c>
      <c r="T518" t="str">
        <f>LEFT(S518,FIND("~",SUBSTITUTE(S518,"/","~",LEN(S518)-LEN(SUBSTITUTE(S518,"/",""))))-1)</f>
        <v>publishing</v>
      </c>
      <c r="U518" t="str">
        <f>RIGHT(S518,LEN(S518)-FIND("/",S518))</f>
        <v>nonfiction</v>
      </c>
    </row>
    <row r="519" spans="1:21" x14ac:dyDescent="0.35">
      <c r="A519">
        <v>517</v>
      </c>
      <c r="B519" s="4" t="s">
        <v>1080</v>
      </c>
      <c r="C519" s="3" t="s">
        <v>1081</v>
      </c>
      <c r="D519" s="11">
        <v>8600</v>
      </c>
      <c r="E519" s="11">
        <v>6608</v>
      </c>
      <c r="F519" s="9">
        <f>E519/D519*100</f>
        <v>76.837209302325576</v>
      </c>
      <c r="G519" s="6" t="s">
        <v>20</v>
      </c>
      <c r="H519">
        <v>78</v>
      </c>
      <c r="I519" s="11">
        <f>E519/H519</f>
        <v>84.717948717948715</v>
      </c>
      <c r="J519" t="s">
        <v>21</v>
      </c>
      <c r="K519" t="s">
        <v>22</v>
      </c>
      <c r="L519" s="19">
        <f>(((N519/60)/60)/24)+DATE(1970,1,1)</f>
        <v>42860.208333333328</v>
      </c>
      <c r="M519" s="16">
        <f>(((N519/60)/60)/24)+DATE(1970,1,1)</f>
        <v>42860.208333333328</v>
      </c>
      <c r="N519">
        <v>1493960400</v>
      </c>
      <c r="O519" s="19">
        <f>(((P519/60)/60)/24)+DATE(1970,1,1)</f>
        <v>42865.208333333328</v>
      </c>
      <c r="P519">
        <v>1494392400</v>
      </c>
      <c r="Q519" t="b">
        <v>0</v>
      </c>
      <c r="R519" t="b">
        <v>0</v>
      </c>
      <c r="S519" t="s">
        <v>17</v>
      </c>
      <c r="T519" t="str">
        <f>LEFT(S519,FIND("~",SUBSTITUTE(S519,"/","~",LEN(S519)-LEN(SUBSTITUTE(S519,"/",""))))-1)</f>
        <v>food</v>
      </c>
      <c r="U519" t="str">
        <f>RIGHT(S519,LEN(S519)-FIND("/",S519))</f>
        <v>food trucks</v>
      </c>
    </row>
    <row r="520" spans="1:21" ht="31" x14ac:dyDescent="0.35">
      <c r="A520">
        <v>518</v>
      </c>
      <c r="B520" s="4" t="s">
        <v>1082</v>
      </c>
      <c r="C520" s="3" t="s">
        <v>1083</v>
      </c>
      <c r="D520" s="11">
        <v>8600</v>
      </c>
      <c r="E520" s="11">
        <v>622</v>
      </c>
      <c r="F520" s="9">
        <f>E520/D520*100</f>
        <v>7.2325581395348841</v>
      </c>
      <c r="G520" s="6" t="s">
        <v>20</v>
      </c>
      <c r="H520">
        <v>10</v>
      </c>
      <c r="I520" s="11">
        <f>E520/H520</f>
        <v>62.2</v>
      </c>
      <c r="J520" t="s">
        <v>21</v>
      </c>
      <c r="K520" t="s">
        <v>22</v>
      </c>
      <c r="L520" s="19">
        <f>(((N520/60)/60)/24)+DATE(1970,1,1)</f>
        <v>43154.25</v>
      </c>
      <c r="M520" s="16">
        <f>(((N520/60)/60)/24)+DATE(1970,1,1)</f>
        <v>43154.25</v>
      </c>
      <c r="N520">
        <v>1519365600</v>
      </c>
      <c r="O520" s="19">
        <f>(((P520/60)/60)/24)+DATE(1970,1,1)</f>
        <v>43156.25</v>
      </c>
      <c r="P520">
        <v>1519538400</v>
      </c>
      <c r="Q520" t="b">
        <v>0</v>
      </c>
      <c r="R520" t="b">
        <v>1</v>
      </c>
      <c r="S520" t="s">
        <v>71</v>
      </c>
      <c r="T520" t="str">
        <f>LEFT(S520,FIND("~",SUBSTITUTE(S520,"/","~",LEN(S520)-LEN(SUBSTITUTE(S520,"/",""))))-1)</f>
        <v>film &amp; video</v>
      </c>
      <c r="U520" t="str">
        <f>RIGHT(S520,LEN(S520)-FIND("/",S520))</f>
        <v>animation</v>
      </c>
    </row>
    <row r="521" spans="1:21" x14ac:dyDescent="0.35">
      <c r="A521">
        <v>519</v>
      </c>
      <c r="B521" s="4" t="s">
        <v>1084</v>
      </c>
      <c r="C521" s="3" t="s">
        <v>1085</v>
      </c>
      <c r="D521" s="11">
        <v>8700</v>
      </c>
      <c r="E521" s="11">
        <v>180802</v>
      </c>
      <c r="F521" s="9">
        <f>E521/D521*100</f>
        <v>2078.1839080459768</v>
      </c>
      <c r="G521" s="6" t="s">
        <v>20</v>
      </c>
      <c r="H521">
        <v>1773</v>
      </c>
      <c r="I521" s="11">
        <f>E521/H521</f>
        <v>101.97518330513255</v>
      </c>
      <c r="J521" t="s">
        <v>21</v>
      </c>
      <c r="K521" t="s">
        <v>22</v>
      </c>
      <c r="L521" s="19">
        <f>(((N521/60)/60)/24)+DATE(1970,1,1)</f>
        <v>42012.25</v>
      </c>
      <c r="M521" s="16">
        <f>(((N521/60)/60)/24)+DATE(1970,1,1)</f>
        <v>42012.25</v>
      </c>
      <c r="N521">
        <v>1420696800</v>
      </c>
      <c r="O521" s="19">
        <f>(((P521/60)/60)/24)+DATE(1970,1,1)</f>
        <v>42026.25</v>
      </c>
      <c r="P521">
        <v>1421906400</v>
      </c>
      <c r="Q521" t="b">
        <v>0</v>
      </c>
      <c r="R521" t="b">
        <v>1</v>
      </c>
      <c r="S521" t="s">
        <v>23</v>
      </c>
      <c r="T521" t="str">
        <f>LEFT(S521,FIND("~",SUBSTITUTE(S521,"/","~",LEN(S521)-LEN(SUBSTITUTE(S521,"/",""))))-1)</f>
        <v>music</v>
      </c>
      <c r="U521" t="str">
        <f>RIGHT(S521,LEN(S521)-FIND("/",S521))</f>
        <v>rock</v>
      </c>
    </row>
    <row r="522" spans="1:21" x14ac:dyDescent="0.35">
      <c r="A522">
        <v>520</v>
      </c>
      <c r="B522" s="4" t="s">
        <v>1086</v>
      </c>
      <c r="C522" s="3" t="s">
        <v>1087</v>
      </c>
      <c r="D522" s="11">
        <v>8700</v>
      </c>
      <c r="E522" s="11">
        <v>3406</v>
      </c>
      <c r="F522" s="9">
        <f>E522/D522*100</f>
        <v>39.149425287356323</v>
      </c>
      <c r="G522" s="6" t="s">
        <v>20</v>
      </c>
      <c r="H522">
        <v>32</v>
      </c>
      <c r="I522" s="11">
        <f>E522/H522</f>
        <v>106.4375</v>
      </c>
      <c r="J522" t="s">
        <v>21</v>
      </c>
      <c r="K522" t="s">
        <v>22</v>
      </c>
      <c r="L522" s="19">
        <f>(((N522/60)/60)/24)+DATE(1970,1,1)</f>
        <v>43574.208333333328</v>
      </c>
      <c r="M522" s="16">
        <f>(((N522/60)/60)/24)+DATE(1970,1,1)</f>
        <v>43574.208333333328</v>
      </c>
      <c r="N522">
        <v>1555650000</v>
      </c>
      <c r="O522" s="19">
        <f>(((P522/60)/60)/24)+DATE(1970,1,1)</f>
        <v>43577.208333333328</v>
      </c>
      <c r="P522">
        <v>1555909200</v>
      </c>
      <c r="Q522" t="b">
        <v>0</v>
      </c>
      <c r="R522" t="b">
        <v>0</v>
      </c>
      <c r="S522" t="s">
        <v>33</v>
      </c>
      <c r="T522" t="str">
        <f>LEFT(S522,FIND("~",SUBSTITUTE(S522,"/","~",LEN(S522)-LEN(SUBSTITUTE(S522,"/",""))))-1)</f>
        <v>theater</v>
      </c>
      <c r="U522" t="str">
        <f>RIGHT(S522,LEN(S522)-FIND("/",S522))</f>
        <v>plays</v>
      </c>
    </row>
    <row r="523" spans="1:21" x14ac:dyDescent="0.35">
      <c r="A523">
        <v>521</v>
      </c>
      <c r="B523" s="4" t="s">
        <v>1088</v>
      </c>
      <c r="C523" s="3" t="s">
        <v>141</v>
      </c>
      <c r="D523" s="11">
        <v>8700</v>
      </c>
      <c r="E523" s="11">
        <v>11061</v>
      </c>
      <c r="F523" s="9">
        <f>E523/D523*100</f>
        <v>127.13793103448276</v>
      </c>
      <c r="G523" s="6" t="s">
        <v>20</v>
      </c>
      <c r="H523">
        <v>369</v>
      </c>
      <c r="I523" s="11">
        <f>E523/H523</f>
        <v>29.975609756097562</v>
      </c>
      <c r="J523" t="s">
        <v>21</v>
      </c>
      <c r="K523" t="s">
        <v>22</v>
      </c>
      <c r="L523" s="19">
        <f>(((N523/60)/60)/24)+DATE(1970,1,1)</f>
        <v>42605.208333333328</v>
      </c>
      <c r="M523" s="16">
        <f>(((N523/60)/60)/24)+DATE(1970,1,1)</f>
        <v>42605.208333333328</v>
      </c>
      <c r="N523">
        <v>1471928400</v>
      </c>
      <c r="O523" s="19">
        <f>(((P523/60)/60)/24)+DATE(1970,1,1)</f>
        <v>42611.208333333328</v>
      </c>
      <c r="P523">
        <v>1472446800</v>
      </c>
      <c r="Q523" t="b">
        <v>0</v>
      </c>
      <c r="R523" t="b">
        <v>1</v>
      </c>
      <c r="S523" t="s">
        <v>53</v>
      </c>
      <c r="T523" t="str">
        <f>LEFT(S523,FIND("~",SUBSTITUTE(S523,"/","~",LEN(S523)-LEN(SUBSTITUTE(S523,"/",""))))-1)</f>
        <v>film &amp; video</v>
      </c>
      <c r="U523" t="str">
        <f>RIGHT(S523,LEN(S523)-FIND("/",S523))</f>
        <v>drama</v>
      </c>
    </row>
    <row r="524" spans="1:21" ht="31" x14ac:dyDescent="0.35">
      <c r="A524">
        <v>522</v>
      </c>
      <c r="B524" s="4" t="s">
        <v>1089</v>
      </c>
      <c r="C524" s="3" t="s">
        <v>1090</v>
      </c>
      <c r="D524" s="11">
        <v>8700</v>
      </c>
      <c r="E524" s="11">
        <v>16389</v>
      </c>
      <c r="F524" s="9">
        <f>E524/D524*100</f>
        <v>188.37931034482759</v>
      </c>
      <c r="G524" s="6" t="s">
        <v>20</v>
      </c>
      <c r="H524">
        <v>191</v>
      </c>
      <c r="I524" s="11">
        <f>E524/H524</f>
        <v>85.806282722513089</v>
      </c>
      <c r="J524" t="s">
        <v>21</v>
      </c>
      <c r="K524" t="s">
        <v>22</v>
      </c>
      <c r="L524" s="19">
        <f>(((N524/60)/60)/24)+DATE(1970,1,1)</f>
        <v>41093.208333333336</v>
      </c>
      <c r="M524" s="16">
        <f>(((N524/60)/60)/24)+DATE(1970,1,1)</f>
        <v>41093.208333333336</v>
      </c>
      <c r="N524">
        <v>1341291600</v>
      </c>
      <c r="O524" s="19">
        <f>(((P524/60)/60)/24)+DATE(1970,1,1)</f>
        <v>41105.208333333336</v>
      </c>
      <c r="P524">
        <v>1342328400</v>
      </c>
      <c r="Q524" t="b">
        <v>0</v>
      </c>
      <c r="R524" t="b">
        <v>0</v>
      </c>
      <c r="S524" t="s">
        <v>100</v>
      </c>
      <c r="T524" t="str">
        <f>LEFT(S524,FIND("~",SUBSTITUTE(S524,"/","~",LEN(S524)-LEN(SUBSTITUTE(S524,"/",""))))-1)</f>
        <v>film &amp; video</v>
      </c>
      <c r="U524" t="str">
        <f>RIGHT(S524,LEN(S524)-FIND("/",S524))</f>
        <v>shorts</v>
      </c>
    </row>
    <row r="525" spans="1:21" x14ac:dyDescent="0.35">
      <c r="A525">
        <v>523</v>
      </c>
      <c r="B525" s="4" t="s">
        <v>1091</v>
      </c>
      <c r="C525" s="3" t="s">
        <v>1092</v>
      </c>
      <c r="D525" s="11">
        <v>8700</v>
      </c>
      <c r="E525" s="11">
        <v>6303</v>
      </c>
      <c r="F525" s="9">
        <f>E525/D525*100</f>
        <v>72.448275862068968</v>
      </c>
      <c r="G525" s="6" t="s">
        <v>20</v>
      </c>
      <c r="H525">
        <v>89</v>
      </c>
      <c r="I525" s="11">
        <f>E525/H525</f>
        <v>70.82022471910112</v>
      </c>
      <c r="J525" t="s">
        <v>21</v>
      </c>
      <c r="K525" t="s">
        <v>22</v>
      </c>
      <c r="L525" s="19">
        <f>(((N525/60)/60)/24)+DATE(1970,1,1)</f>
        <v>40241.25</v>
      </c>
      <c r="M525" s="16">
        <f>(((N525/60)/60)/24)+DATE(1970,1,1)</f>
        <v>40241.25</v>
      </c>
      <c r="N525">
        <v>1267682400</v>
      </c>
      <c r="O525" s="19">
        <f>(((P525/60)/60)/24)+DATE(1970,1,1)</f>
        <v>40246.25</v>
      </c>
      <c r="P525">
        <v>1268114400</v>
      </c>
      <c r="Q525" t="b">
        <v>0</v>
      </c>
      <c r="R525" t="b">
        <v>0</v>
      </c>
      <c r="S525" t="s">
        <v>100</v>
      </c>
      <c r="T525" t="str">
        <f>LEFT(S525,FIND("~",SUBSTITUTE(S525,"/","~",LEN(S525)-LEN(SUBSTITUTE(S525,"/",""))))-1)</f>
        <v>film &amp; video</v>
      </c>
      <c r="U525" t="str">
        <f>RIGHT(S525,LEN(S525)-FIND("/",S525))</f>
        <v>shorts</v>
      </c>
    </row>
    <row r="526" spans="1:21" x14ac:dyDescent="0.35">
      <c r="A526">
        <v>524</v>
      </c>
      <c r="B526" s="4" t="s">
        <v>1093</v>
      </c>
      <c r="C526" s="3" t="s">
        <v>1094</v>
      </c>
      <c r="D526" s="11">
        <v>8700</v>
      </c>
      <c r="E526" s="11">
        <v>81136</v>
      </c>
      <c r="F526" s="9">
        <f>E526/D526*100</f>
        <v>932.59770114942523</v>
      </c>
      <c r="G526" s="6" t="s">
        <v>20</v>
      </c>
      <c r="H526">
        <v>1979</v>
      </c>
      <c r="I526" s="11">
        <f>E526/H526</f>
        <v>40.998484082870135</v>
      </c>
      <c r="J526" t="s">
        <v>21</v>
      </c>
      <c r="K526" t="s">
        <v>22</v>
      </c>
      <c r="L526" s="19">
        <f>(((N526/60)/60)/24)+DATE(1970,1,1)</f>
        <v>40294.208333333336</v>
      </c>
      <c r="M526" s="16">
        <f>(((N526/60)/60)/24)+DATE(1970,1,1)</f>
        <v>40294.208333333336</v>
      </c>
      <c r="N526">
        <v>1272258000</v>
      </c>
      <c r="O526" s="19">
        <f>(((P526/60)/60)/24)+DATE(1970,1,1)</f>
        <v>40307.208333333336</v>
      </c>
      <c r="P526">
        <v>1273381200</v>
      </c>
      <c r="Q526" t="b">
        <v>0</v>
      </c>
      <c r="R526" t="b">
        <v>0</v>
      </c>
      <c r="S526" t="s">
        <v>33</v>
      </c>
      <c r="T526" t="str">
        <f>LEFT(S526,FIND("~",SUBSTITUTE(S526,"/","~",LEN(S526)-LEN(SUBSTITUTE(S526,"/",""))))-1)</f>
        <v>theater</v>
      </c>
      <c r="U526" t="str">
        <f>RIGHT(S526,LEN(S526)-FIND("/",S526))</f>
        <v>plays</v>
      </c>
    </row>
    <row r="527" spans="1:21" x14ac:dyDescent="0.35">
      <c r="A527">
        <v>525</v>
      </c>
      <c r="B527" s="4" t="s">
        <v>1095</v>
      </c>
      <c r="C527" s="3" t="s">
        <v>1096</v>
      </c>
      <c r="D527" s="11">
        <v>8700</v>
      </c>
      <c r="E527" s="11">
        <v>1768</v>
      </c>
      <c r="F527" s="9">
        <f>E527/D527*100</f>
        <v>20.321839080459768</v>
      </c>
      <c r="G527" s="6" t="s">
        <v>20</v>
      </c>
      <c r="H527">
        <v>63</v>
      </c>
      <c r="I527" s="11">
        <f>E527/H527</f>
        <v>28.063492063492063</v>
      </c>
      <c r="J527" t="s">
        <v>21</v>
      </c>
      <c r="K527" t="s">
        <v>22</v>
      </c>
      <c r="L527" s="19">
        <f>(((N527/60)/60)/24)+DATE(1970,1,1)</f>
        <v>40505.25</v>
      </c>
      <c r="M527" s="16">
        <f>(((N527/60)/60)/24)+DATE(1970,1,1)</f>
        <v>40505.25</v>
      </c>
      <c r="N527">
        <v>1290492000</v>
      </c>
      <c r="O527" s="19">
        <f>(((P527/60)/60)/24)+DATE(1970,1,1)</f>
        <v>40509.25</v>
      </c>
      <c r="P527">
        <v>1290837600</v>
      </c>
      <c r="Q527" t="b">
        <v>0</v>
      </c>
      <c r="R527" t="b">
        <v>0</v>
      </c>
      <c r="S527" t="s">
        <v>65</v>
      </c>
      <c r="T527" t="str">
        <f>LEFT(S527,FIND("~",SUBSTITUTE(S527,"/","~",LEN(S527)-LEN(SUBSTITUTE(S527,"/",""))))-1)</f>
        <v>technology</v>
      </c>
      <c r="U527" t="str">
        <f>RIGHT(S527,LEN(S527)-FIND("/",S527))</f>
        <v>wearables</v>
      </c>
    </row>
    <row r="528" spans="1:21" ht="31" x14ac:dyDescent="0.35">
      <c r="A528">
        <v>526</v>
      </c>
      <c r="B528" s="4" t="s">
        <v>1097</v>
      </c>
      <c r="C528" s="3" t="s">
        <v>1098</v>
      </c>
      <c r="D528" s="11">
        <v>8800</v>
      </c>
      <c r="E528" s="11">
        <v>12944</v>
      </c>
      <c r="F528" s="9">
        <f>E528/D528*100</f>
        <v>147.09090909090909</v>
      </c>
      <c r="G528" s="6" t="s">
        <v>20</v>
      </c>
      <c r="H528">
        <v>147</v>
      </c>
      <c r="I528" s="11">
        <f>E528/H528</f>
        <v>88.054421768707485</v>
      </c>
      <c r="J528" t="s">
        <v>21</v>
      </c>
      <c r="K528" t="s">
        <v>22</v>
      </c>
      <c r="L528" s="19">
        <f>(((N528/60)/60)/24)+DATE(1970,1,1)</f>
        <v>42364.25</v>
      </c>
      <c r="M528" s="16">
        <f>(((N528/60)/60)/24)+DATE(1970,1,1)</f>
        <v>42364.25</v>
      </c>
      <c r="N528">
        <v>1451109600</v>
      </c>
      <c r="O528" s="19">
        <f>(((P528/60)/60)/24)+DATE(1970,1,1)</f>
        <v>42401.25</v>
      </c>
      <c r="P528">
        <v>1454306400</v>
      </c>
      <c r="Q528" t="b">
        <v>0</v>
      </c>
      <c r="R528" t="b">
        <v>1</v>
      </c>
      <c r="S528" t="s">
        <v>33</v>
      </c>
      <c r="T528" t="str">
        <f>LEFT(S528,FIND("~",SUBSTITUTE(S528,"/","~",LEN(S528)-LEN(SUBSTITUTE(S528,"/",""))))-1)</f>
        <v>theater</v>
      </c>
      <c r="U528" t="str">
        <f>RIGHT(S528,LEN(S528)-FIND("/",S528))</f>
        <v>plays</v>
      </c>
    </row>
    <row r="529" spans="1:21" x14ac:dyDescent="0.35">
      <c r="A529">
        <v>527</v>
      </c>
      <c r="B529" s="4" t="s">
        <v>1099</v>
      </c>
      <c r="C529" s="3" t="s">
        <v>1100</v>
      </c>
      <c r="D529" s="11">
        <v>8800</v>
      </c>
      <c r="E529" s="11">
        <v>188480</v>
      </c>
      <c r="F529" s="9">
        <f>E529/D529*100</f>
        <v>2141.818181818182</v>
      </c>
      <c r="G529" s="6" t="s">
        <v>20</v>
      </c>
      <c r="H529">
        <v>6080</v>
      </c>
      <c r="I529" s="11">
        <f>E529/H529</f>
        <v>31</v>
      </c>
      <c r="J529" t="s">
        <v>15</v>
      </c>
      <c r="K529" t="s">
        <v>16</v>
      </c>
      <c r="L529" s="19">
        <f>(((N529/60)/60)/24)+DATE(1970,1,1)</f>
        <v>42405.25</v>
      </c>
      <c r="M529" s="16">
        <f>(((N529/60)/60)/24)+DATE(1970,1,1)</f>
        <v>42405.25</v>
      </c>
      <c r="N529">
        <v>1454652000</v>
      </c>
      <c r="O529" s="19">
        <f>(((P529/60)/60)/24)+DATE(1970,1,1)</f>
        <v>42441.25</v>
      </c>
      <c r="P529">
        <v>1457762400</v>
      </c>
      <c r="Q529" t="b">
        <v>0</v>
      </c>
      <c r="R529" t="b">
        <v>0</v>
      </c>
      <c r="S529" t="s">
        <v>71</v>
      </c>
      <c r="T529" t="str">
        <f>LEFT(S529,FIND("~",SUBSTITUTE(S529,"/","~",LEN(S529)-LEN(SUBSTITUTE(S529,"/",""))))-1)</f>
        <v>film &amp; video</v>
      </c>
      <c r="U529" t="str">
        <f>RIGHT(S529,LEN(S529)-FIND("/",S529))</f>
        <v>animation</v>
      </c>
    </row>
    <row r="530" spans="1:21" x14ac:dyDescent="0.35">
      <c r="A530">
        <v>528</v>
      </c>
      <c r="B530" s="4" t="s">
        <v>1101</v>
      </c>
      <c r="C530" s="3" t="s">
        <v>1102</v>
      </c>
      <c r="D530" s="11">
        <v>8800</v>
      </c>
      <c r="E530" s="11">
        <v>7227</v>
      </c>
      <c r="F530" s="9">
        <f>E530/D530*100</f>
        <v>82.125</v>
      </c>
      <c r="G530" s="6" t="s">
        <v>20</v>
      </c>
      <c r="H530">
        <v>80</v>
      </c>
      <c r="I530" s="11">
        <f>E530/H530</f>
        <v>90.337500000000006</v>
      </c>
      <c r="J530" t="s">
        <v>40</v>
      </c>
      <c r="K530" t="s">
        <v>41</v>
      </c>
      <c r="L530" s="19">
        <f>(((N530/60)/60)/24)+DATE(1970,1,1)</f>
        <v>41601.25</v>
      </c>
      <c r="M530" s="16">
        <f>(((N530/60)/60)/24)+DATE(1970,1,1)</f>
        <v>41601.25</v>
      </c>
      <c r="N530">
        <v>1385186400</v>
      </c>
      <c r="O530" s="19">
        <f>(((P530/60)/60)/24)+DATE(1970,1,1)</f>
        <v>41646.25</v>
      </c>
      <c r="P530">
        <v>1389074400</v>
      </c>
      <c r="Q530" t="b">
        <v>0</v>
      </c>
      <c r="R530" t="b">
        <v>0</v>
      </c>
      <c r="S530" t="s">
        <v>60</v>
      </c>
      <c r="T530" t="str">
        <f>LEFT(S530,FIND("~",SUBSTITUTE(S530,"/","~",LEN(S530)-LEN(SUBSTITUTE(S530,"/",""))))-1)</f>
        <v>music</v>
      </c>
      <c r="U530" t="str">
        <f>RIGHT(S530,LEN(S530)-FIND("/",S530))</f>
        <v>indie rock</v>
      </c>
    </row>
    <row r="531" spans="1:21" x14ac:dyDescent="0.35">
      <c r="A531">
        <v>529</v>
      </c>
      <c r="B531" s="4" t="s">
        <v>1103</v>
      </c>
      <c r="C531" s="3" t="s">
        <v>1104</v>
      </c>
      <c r="D531" s="11">
        <v>8800</v>
      </c>
      <c r="E531" s="11">
        <v>574</v>
      </c>
      <c r="F531" s="9">
        <f>E531/D531*100</f>
        <v>6.5227272727272734</v>
      </c>
      <c r="G531" s="6" t="s">
        <v>20</v>
      </c>
      <c r="H531">
        <v>9</v>
      </c>
      <c r="I531" s="11">
        <f>E531/H531</f>
        <v>63.777777777777779</v>
      </c>
      <c r="J531" t="s">
        <v>21</v>
      </c>
      <c r="K531" t="s">
        <v>22</v>
      </c>
      <c r="L531" s="19">
        <f>(((N531/60)/60)/24)+DATE(1970,1,1)</f>
        <v>41769.208333333336</v>
      </c>
      <c r="M531" s="16">
        <f>(((N531/60)/60)/24)+DATE(1970,1,1)</f>
        <v>41769.208333333336</v>
      </c>
      <c r="N531">
        <v>1399698000</v>
      </c>
      <c r="O531" s="19">
        <f>(((P531/60)/60)/24)+DATE(1970,1,1)</f>
        <v>41797.208333333336</v>
      </c>
      <c r="P531">
        <v>1402117200</v>
      </c>
      <c r="Q531" t="b">
        <v>0</v>
      </c>
      <c r="R531" t="b">
        <v>0</v>
      </c>
      <c r="S531" t="s">
        <v>89</v>
      </c>
      <c r="T531" t="str">
        <f>LEFT(S531,FIND("~",SUBSTITUTE(S531,"/","~",LEN(S531)-LEN(SUBSTITUTE(S531,"/",""))))-1)</f>
        <v>games</v>
      </c>
      <c r="U531" t="str">
        <f>RIGHT(S531,LEN(S531)-FIND("/",S531))</f>
        <v>video games</v>
      </c>
    </row>
    <row r="532" spans="1:21" ht="31" x14ac:dyDescent="0.35">
      <c r="A532">
        <v>530</v>
      </c>
      <c r="B532" s="4" t="s">
        <v>1105</v>
      </c>
      <c r="C532" s="3" t="s">
        <v>1106</v>
      </c>
      <c r="D532" s="11">
        <v>8800</v>
      </c>
      <c r="E532" s="11">
        <v>96328</v>
      </c>
      <c r="F532" s="9">
        <f>E532/D532*100</f>
        <v>1094.6363636363637</v>
      </c>
      <c r="G532" s="6" t="s">
        <v>20</v>
      </c>
      <c r="H532">
        <v>1784</v>
      </c>
      <c r="I532" s="11">
        <f>E532/H532</f>
        <v>53.995515695067262</v>
      </c>
      <c r="J532" t="s">
        <v>21</v>
      </c>
      <c r="K532" t="s">
        <v>22</v>
      </c>
      <c r="L532" s="19">
        <f>(((N532/60)/60)/24)+DATE(1970,1,1)</f>
        <v>40421.208333333336</v>
      </c>
      <c r="M532" s="16">
        <f>(((N532/60)/60)/24)+DATE(1970,1,1)</f>
        <v>40421.208333333336</v>
      </c>
      <c r="N532">
        <v>1283230800</v>
      </c>
      <c r="O532" s="19">
        <f>(((P532/60)/60)/24)+DATE(1970,1,1)</f>
        <v>40435.208333333336</v>
      </c>
      <c r="P532">
        <v>1284440400</v>
      </c>
      <c r="Q532" t="b">
        <v>0</v>
      </c>
      <c r="R532" t="b">
        <v>1</v>
      </c>
      <c r="S532" t="s">
        <v>119</v>
      </c>
      <c r="T532" t="str">
        <f>LEFT(S532,FIND("~",SUBSTITUTE(S532,"/","~",LEN(S532)-LEN(SUBSTITUTE(S532,"/",""))))-1)</f>
        <v>publishing</v>
      </c>
      <c r="U532" t="str">
        <f>RIGHT(S532,LEN(S532)-FIND("/",S532))</f>
        <v>fiction</v>
      </c>
    </row>
    <row r="533" spans="1:21" ht="31" x14ac:dyDescent="0.35">
      <c r="A533">
        <v>531</v>
      </c>
      <c r="B533" s="4" t="s">
        <v>1107</v>
      </c>
      <c r="C533" s="3" t="s">
        <v>1108</v>
      </c>
      <c r="D533" s="11">
        <v>8800</v>
      </c>
      <c r="E533" s="11">
        <v>178338</v>
      </c>
      <c r="F533" s="9">
        <f>E533/D533*100</f>
        <v>2026.5681818181818</v>
      </c>
      <c r="G533" s="6" t="s">
        <v>20</v>
      </c>
      <c r="H533">
        <v>3640</v>
      </c>
      <c r="I533" s="11">
        <f>E533/H533</f>
        <v>48.993956043956047</v>
      </c>
      <c r="J533" t="s">
        <v>98</v>
      </c>
      <c r="K533" t="s">
        <v>99</v>
      </c>
      <c r="L533" s="19">
        <f>(((N533/60)/60)/24)+DATE(1970,1,1)</f>
        <v>41589.25</v>
      </c>
      <c r="M533" s="16">
        <f>(((N533/60)/60)/24)+DATE(1970,1,1)</f>
        <v>41589.25</v>
      </c>
      <c r="N533">
        <v>1384149600</v>
      </c>
      <c r="O533" s="19">
        <f>(((P533/60)/60)/24)+DATE(1970,1,1)</f>
        <v>41645.25</v>
      </c>
      <c r="P533">
        <v>1388988000</v>
      </c>
      <c r="Q533" t="b">
        <v>0</v>
      </c>
      <c r="R533" t="b">
        <v>0</v>
      </c>
      <c r="S533" t="s">
        <v>89</v>
      </c>
      <c r="T533" t="str">
        <f>LEFT(S533,FIND("~",SUBSTITUTE(S533,"/","~",LEN(S533)-LEN(SUBSTITUTE(S533,"/",""))))-1)</f>
        <v>games</v>
      </c>
      <c r="U533" t="str">
        <f>RIGHT(S533,LEN(S533)-FIND("/",S533))</f>
        <v>video games</v>
      </c>
    </row>
    <row r="534" spans="1:21" x14ac:dyDescent="0.35">
      <c r="A534">
        <v>532</v>
      </c>
      <c r="B534" s="4" t="s">
        <v>1109</v>
      </c>
      <c r="C534" s="3" t="s">
        <v>1110</v>
      </c>
      <c r="D534" s="11">
        <v>8800</v>
      </c>
      <c r="E534" s="11">
        <v>8046</v>
      </c>
      <c r="F534" s="9">
        <f>E534/D534*100</f>
        <v>91.431818181818187</v>
      </c>
      <c r="G534" s="6" t="s">
        <v>20</v>
      </c>
      <c r="H534">
        <v>126</v>
      </c>
      <c r="I534" s="11">
        <f>E534/H534</f>
        <v>63.857142857142854</v>
      </c>
      <c r="J534" t="s">
        <v>15</v>
      </c>
      <c r="K534" t="s">
        <v>16</v>
      </c>
      <c r="L534" s="19">
        <f>(((N534/60)/60)/24)+DATE(1970,1,1)</f>
        <v>43125.25</v>
      </c>
      <c r="M534" s="16">
        <f>(((N534/60)/60)/24)+DATE(1970,1,1)</f>
        <v>43125.25</v>
      </c>
      <c r="N534">
        <v>1516860000</v>
      </c>
      <c r="O534" s="19">
        <f>(((P534/60)/60)/24)+DATE(1970,1,1)</f>
        <v>43126.25</v>
      </c>
      <c r="P534">
        <v>1516946400</v>
      </c>
      <c r="Q534" t="b">
        <v>0</v>
      </c>
      <c r="R534" t="b">
        <v>0</v>
      </c>
      <c r="S534" t="s">
        <v>33</v>
      </c>
      <c r="T534" t="str">
        <f>LEFT(S534,FIND("~",SUBSTITUTE(S534,"/","~",LEN(S534)-LEN(SUBSTITUTE(S534,"/",""))))-1)</f>
        <v>theater</v>
      </c>
      <c r="U534" t="str">
        <f>RIGHT(S534,LEN(S534)-FIND("/",S534))</f>
        <v>plays</v>
      </c>
    </row>
    <row r="535" spans="1:21" x14ac:dyDescent="0.35">
      <c r="A535">
        <v>533</v>
      </c>
      <c r="B535" s="4" t="s">
        <v>1111</v>
      </c>
      <c r="C535" s="3" t="s">
        <v>1112</v>
      </c>
      <c r="D535" s="11">
        <v>8800</v>
      </c>
      <c r="E535" s="11">
        <v>184086</v>
      </c>
      <c r="F535" s="9">
        <f>E535/D535*100</f>
        <v>2091.8863636363635</v>
      </c>
      <c r="G535" s="6" t="s">
        <v>20</v>
      </c>
      <c r="H535">
        <v>2218</v>
      </c>
      <c r="I535" s="11">
        <f>E535/H535</f>
        <v>82.996393146979258</v>
      </c>
      <c r="J535" t="s">
        <v>40</v>
      </c>
      <c r="K535" t="s">
        <v>41</v>
      </c>
      <c r="L535" s="19">
        <f>(((N535/60)/60)/24)+DATE(1970,1,1)</f>
        <v>41479.208333333336</v>
      </c>
      <c r="M535" s="16">
        <f>(((N535/60)/60)/24)+DATE(1970,1,1)</f>
        <v>41479.208333333336</v>
      </c>
      <c r="N535">
        <v>1374642000</v>
      </c>
      <c r="O535" s="19">
        <f>(((P535/60)/60)/24)+DATE(1970,1,1)</f>
        <v>41515.208333333336</v>
      </c>
      <c r="P535">
        <v>1377752400</v>
      </c>
      <c r="Q535" t="b">
        <v>0</v>
      </c>
      <c r="R535" t="b">
        <v>0</v>
      </c>
      <c r="S535" t="s">
        <v>60</v>
      </c>
      <c r="T535" t="str">
        <f>LEFT(S535,FIND("~",SUBSTITUTE(S535,"/","~",LEN(S535)-LEN(SUBSTITUTE(S535,"/",""))))-1)</f>
        <v>music</v>
      </c>
      <c r="U535" t="str">
        <f>RIGHT(S535,LEN(S535)-FIND("/",S535))</f>
        <v>indie rock</v>
      </c>
    </row>
    <row r="536" spans="1:21" x14ac:dyDescent="0.35">
      <c r="A536">
        <v>534</v>
      </c>
      <c r="B536" s="4" t="s">
        <v>1113</v>
      </c>
      <c r="C536" s="3" t="s">
        <v>1114</v>
      </c>
      <c r="D536" s="11">
        <v>8900</v>
      </c>
      <c r="E536" s="11">
        <v>13385</v>
      </c>
      <c r="F536" s="9">
        <f>E536/D536*100</f>
        <v>150.3932584269663</v>
      </c>
      <c r="G536" s="6" t="s">
        <v>20</v>
      </c>
      <c r="H536">
        <v>243</v>
      </c>
      <c r="I536" s="11">
        <f>E536/H536</f>
        <v>55.08230452674897</v>
      </c>
      <c r="J536" t="s">
        <v>21</v>
      </c>
      <c r="K536" t="s">
        <v>22</v>
      </c>
      <c r="L536" s="19">
        <f>(((N536/60)/60)/24)+DATE(1970,1,1)</f>
        <v>43329.208333333328</v>
      </c>
      <c r="M536" s="16">
        <f>(((N536/60)/60)/24)+DATE(1970,1,1)</f>
        <v>43329.208333333328</v>
      </c>
      <c r="N536">
        <v>1534482000</v>
      </c>
      <c r="O536" s="19">
        <f>(((P536/60)/60)/24)+DATE(1970,1,1)</f>
        <v>43330.208333333328</v>
      </c>
      <c r="P536">
        <v>1534568400</v>
      </c>
      <c r="Q536" t="b">
        <v>0</v>
      </c>
      <c r="R536" t="b">
        <v>1</v>
      </c>
      <c r="S536" t="s">
        <v>53</v>
      </c>
      <c r="T536" t="str">
        <f>LEFT(S536,FIND("~",SUBSTITUTE(S536,"/","~",LEN(S536)-LEN(SUBSTITUTE(S536,"/",""))))-1)</f>
        <v>film &amp; video</v>
      </c>
      <c r="U536" t="str">
        <f>RIGHT(S536,LEN(S536)-FIND("/",S536))</f>
        <v>drama</v>
      </c>
    </row>
    <row r="537" spans="1:21" x14ac:dyDescent="0.35">
      <c r="A537">
        <v>535</v>
      </c>
      <c r="B537" s="4" t="s">
        <v>1115</v>
      </c>
      <c r="C537" s="3" t="s">
        <v>1116</v>
      </c>
      <c r="D537" s="11">
        <v>8900</v>
      </c>
      <c r="E537" s="11">
        <v>12533</v>
      </c>
      <c r="F537" s="9">
        <f>E537/D537*100</f>
        <v>140.82022471910111</v>
      </c>
      <c r="G537" s="6" t="s">
        <v>20</v>
      </c>
      <c r="H537">
        <v>202</v>
      </c>
      <c r="I537" s="11">
        <f>E537/H537</f>
        <v>62.044554455445542</v>
      </c>
      <c r="J537" t="s">
        <v>107</v>
      </c>
      <c r="K537" t="s">
        <v>108</v>
      </c>
      <c r="L537" s="19">
        <f>(((N537/60)/60)/24)+DATE(1970,1,1)</f>
        <v>43259.208333333328</v>
      </c>
      <c r="M537" s="16">
        <f>(((N537/60)/60)/24)+DATE(1970,1,1)</f>
        <v>43259.208333333328</v>
      </c>
      <c r="N537">
        <v>1528434000</v>
      </c>
      <c r="O537" s="19">
        <f>(((P537/60)/60)/24)+DATE(1970,1,1)</f>
        <v>43261.208333333328</v>
      </c>
      <c r="P537">
        <v>1528606800</v>
      </c>
      <c r="Q537" t="b">
        <v>0</v>
      </c>
      <c r="R537" t="b">
        <v>1</v>
      </c>
      <c r="S537" t="s">
        <v>33</v>
      </c>
      <c r="T537" t="str">
        <f>LEFT(S537,FIND("~",SUBSTITUTE(S537,"/","~",LEN(S537)-LEN(SUBSTITUTE(S537,"/",""))))-1)</f>
        <v>theater</v>
      </c>
      <c r="U537" t="str">
        <f>RIGHT(S537,LEN(S537)-FIND("/",S537))</f>
        <v>plays</v>
      </c>
    </row>
    <row r="538" spans="1:21" x14ac:dyDescent="0.35">
      <c r="A538">
        <v>536</v>
      </c>
      <c r="B538" s="4" t="s">
        <v>1117</v>
      </c>
      <c r="C538" s="3" t="s">
        <v>1118</v>
      </c>
      <c r="D538" s="11">
        <v>8900</v>
      </c>
      <c r="E538" s="11">
        <v>14697</v>
      </c>
      <c r="F538" s="9">
        <f>E538/D538*100</f>
        <v>165.13483146067415</v>
      </c>
      <c r="G538" s="6" t="s">
        <v>20</v>
      </c>
      <c r="H538">
        <v>140</v>
      </c>
      <c r="I538" s="11">
        <f>E538/H538</f>
        <v>104.97857142857143</v>
      </c>
      <c r="J538" t="s">
        <v>107</v>
      </c>
      <c r="K538" t="s">
        <v>108</v>
      </c>
      <c r="L538" s="19">
        <f>(((N538/60)/60)/24)+DATE(1970,1,1)</f>
        <v>40414.208333333336</v>
      </c>
      <c r="M538" s="16">
        <f>(((N538/60)/60)/24)+DATE(1970,1,1)</f>
        <v>40414.208333333336</v>
      </c>
      <c r="N538">
        <v>1282626000</v>
      </c>
      <c r="O538" s="19">
        <f>(((P538/60)/60)/24)+DATE(1970,1,1)</f>
        <v>40440.208333333336</v>
      </c>
      <c r="P538">
        <v>1284872400</v>
      </c>
      <c r="Q538" t="b">
        <v>0</v>
      </c>
      <c r="R538" t="b">
        <v>0</v>
      </c>
      <c r="S538" t="s">
        <v>119</v>
      </c>
      <c r="T538" t="str">
        <f>LEFT(S538,FIND("~",SUBSTITUTE(S538,"/","~",LEN(S538)-LEN(SUBSTITUTE(S538,"/",""))))-1)</f>
        <v>publishing</v>
      </c>
      <c r="U538" t="str">
        <f>RIGHT(S538,LEN(S538)-FIND("/",S538))</f>
        <v>fiction</v>
      </c>
    </row>
    <row r="539" spans="1:21" x14ac:dyDescent="0.35">
      <c r="A539">
        <v>537</v>
      </c>
      <c r="B539" s="4" t="s">
        <v>1119</v>
      </c>
      <c r="C539" s="3" t="s">
        <v>1120</v>
      </c>
      <c r="D539" s="11">
        <v>8900</v>
      </c>
      <c r="E539" s="11">
        <v>98935</v>
      </c>
      <c r="F539" s="9">
        <f>E539/D539*100</f>
        <v>1111.629213483146</v>
      </c>
      <c r="G539" s="6" t="s">
        <v>20</v>
      </c>
      <c r="H539">
        <v>1052</v>
      </c>
      <c r="I539" s="11">
        <f>E539/H539</f>
        <v>94.044676806083643</v>
      </c>
      <c r="J539" t="s">
        <v>36</v>
      </c>
      <c r="K539" t="s">
        <v>37</v>
      </c>
      <c r="L539" s="19">
        <f>(((N539/60)/60)/24)+DATE(1970,1,1)</f>
        <v>43342.208333333328</v>
      </c>
      <c r="M539" s="16">
        <f>(((N539/60)/60)/24)+DATE(1970,1,1)</f>
        <v>43342.208333333328</v>
      </c>
      <c r="N539">
        <v>1535605200</v>
      </c>
      <c r="O539" s="19">
        <f>(((P539/60)/60)/24)+DATE(1970,1,1)</f>
        <v>43365.208333333328</v>
      </c>
      <c r="P539">
        <v>1537592400</v>
      </c>
      <c r="Q539" t="b">
        <v>1</v>
      </c>
      <c r="R539" t="b">
        <v>1</v>
      </c>
      <c r="S539" t="s">
        <v>42</v>
      </c>
      <c r="T539" t="str">
        <f>LEFT(S539,FIND("~",SUBSTITUTE(S539,"/","~",LEN(S539)-LEN(SUBSTITUTE(S539,"/",""))))-1)</f>
        <v>film &amp; video</v>
      </c>
      <c r="U539" t="str">
        <f>RIGHT(S539,LEN(S539)-FIND("/",S539))</f>
        <v>documentary</v>
      </c>
    </row>
    <row r="540" spans="1:21" x14ac:dyDescent="0.35">
      <c r="A540">
        <v>538</v>
      </c>
      <c r="B540" s="4" t="s">
        <v>1121</v>
      </c>
      <c r="C540" s="3" t="s">
        <v>1122</v>
      </c>
      <c r="D540" s="11">
        <v>9000</v>
      </c>
      <c r="E540" s="11">
        <v>57034</v>
      </c>
      <c r="F540" s="9">
        <f>E540/D540*100</f>
        <v>633.71111111111111</v>
      </c>
      <c r="G540" s="6" t="s">
        <v>20</v>
      </c>
      <c r="H540">
        <v>1296</v>
      </c>
      <c r="I540" s="11">
        <f>E540/H540</f>
        <v>44.007716049382715</v>
      </c>
      <c r="J540" t="s">
        <v>21</v>
      </c>
      <c r="K540" t="s">
        <v>22</v>
      </c>
      <c r="L540" s="19">
        <f>(((N540/60)/60)/24)+DATE(1970,1,1)</f>
        <v>41539.208333333336</v>
      </c>
      <c r="M540" s="16">
        <f>(((N540/60)/60)/24)+DATE(1970,1,1)</f>
        <v>41539.208333333336</v>
      </c>
      <c r="N540">
        <v>1379826000</v>
      </c>
      <c r="O540" s="19">
        <f>(((P540/60)/60)/24)+DATE(1970,1,1)</f>
        <v>41555.208333333336</v>
      </c>
      <c r="P540">
        <v>1381208400</v>
      </c>
      <c r="Q540" t="b">
        <v>0</v>
      </c>
      <c r="R540" t="b">
        <v>0</v>
      </c>
      <c r="S540" t="s">
        <v>292</v>
      </c>
      <c r="T540" t="str">
        <f>LEFT(S540,FIND("~",SUBSTITUTE(S540,"/","~",LEN(S540)-LEN(SUBSTITUTE(S540,"/",""))))-1)</f>
        <v>games</v>
      </c>
      <c r="U540" t="str">
        <f>RIGHT(S540,LEN(S540)-FIND("/",S540))</f>
        <v>mobile games</v>
      </c>
    </row>
    <row r="541" spans="1:21" x14ac:dyDescent="0.35">
      <c r="A541">
        <v>539</v>
      </c>
      <c r="B541" s="4" t="s">
        <v>1123</v>
      </c>
      <c r="C541" s="3" t="s">
        <v>1124</v>
      </c>
      <c r="D541" s="11">
        <v>9000</v>
      </c>
      <c r="E541" s="11">
        <v>7120</v>
      </c>
      <c r="F541" s="9">
        <f>E541/D541*100</f>
        <v>79.111111111111114</v>
      </c>
      <c r="G541" s="6" t="s">
        <v>20</v>
      </c>
      <c r="H541">
        <v>77</v>
      </c>
      <c r="I541" s="11">
        <f>E541/H541</f>
        <v>92.467532467532465</v>
      </c>
      <c r="J541" t="s">
        <v>21</v>
      </c>
      <c r="K541" t="s">
        <v>22</v>
      </c>
      <c r="L541" s="19">
        <f>(((N541/60)/60)/24)+DATE(1970,1,1)</f>
        <v>43647.208333333328</v>
      </c>
      <c r="M541" s="16">
        <f>(((N541/60)/60)/24)+DATE(1970,1,1)</f>
        <v>43647.208333333328</v>
      </c>
      <c r="N541">
        <v>1561957200</v>
      </c>
      <c r="O541" s="19">
        <f>(((P541/60)/60)/24)+DATE(1970,1,1)</f>
        <v>43653.208333333328</v>
      </c>
      <c r="P541">
        <v>1562475600</v>
      </c>
      <c r="Q541" t="b">
        <v>0</v>
      </c>
      <c r="R541" t="b">
        <v>1</v>
      </c>
      <c r="S541" t="s">
        <v>17</v>
      </c>
      <c r="T541" t="str">
        <f>LEFT(S541,FIND("~",SUBSTITUTE(S541,"/","~",LEN(S541)-LEN(SUBSTITUTE(S541,"/",""))))-1)</f>
        <v>food</v>
      </c>
      <c r="U541" t="str">
        <f>RIGHT(S541,LEN(S541)-FIND("/",S541))</f>
        <v>food trucks</v>
      </c>
    </row>
    <row r="542" spans="1:21" x14ac:dyDescent="0.35">
      <c r="A542">
        <v>540</v>
      </c>
      <c r="B542" s="4" t="s">
        <v>1125</v>
      </c>
      <c r="C542" s="3" t="s">
        <v>1126</v>
      </c>
      <c r="D542" s="11">
        <v>9000</v>
      </c>
      <c r="E542" s="11">
        <v>14097</v>
      </c>
      <c r="F542" s="9">
        <f>E542/D542*100</f>
        <v>156.63333333333333</v>
      </c>
      <c r="G542" s="6" t="s">
        <v>20</v>
      </c>
      <c r="H542">
        <v>247</v>
      </c>
      <c r="I542" s="11">
        <f>E542/H542</f>
        <v>57.072874493927124</v>
      </c>
      <c r="J542" t="s">
        <v>21</v>
      </c>
      <c r="K542" t="s">
        <v>22</v>
      </c>
      <c r="L542" s="19">
        <f>(((N542/60)/60)/24)+DATE(1970,1,1)</f>
        <v>43225.208333333328</v>
      </c>
      <c r="M542" s="16">
        <f>(((N542/60)/60)/24)+DATE(1970,1,1)</f>
        <v>43225.208333333328</v>
      </c>
      <c r="N542">
        <v>1525496400</v>
      </c>
      <c r="O542" s="19">
        <f>(((P542/60)/60)/24)+DATE(1970,1,1)</f>
        <v>43247.208333333328</v>
      </c>
      <c r="P542">
        <v>1527397200</v>
      </c>
      <c r="Q542" t="b">
        <v>0</v>
      </c>
      <c r="R542" t="b">
        <v>0</v>
      </c>
      <c r="S542" t="s">
        <v>122</v>
      </c>
      <c r="T542" t="str">
        <f>LEFT(S542,FIND("~",SUBSTITUTE(S542,"/","~",LEN(S542)-LEN(SUBSTITUTE(S542,"/",""))))-1)</f>
        <v>photography</v>
      </c>
      <c r="U542" t="str">
        <f>RIGHT(S542,LEN(S542)-FIND("/",S542))</f>
        <v>photography books</v>
      </c>
    </row>
    <row r="543" spans="1:21" x14ac:dyDescent="0.35">
      <c r="A543">
        <v>541</v>
      </c>
      <c r="B543" s="4" t="s">
        <v>1127</v>
      </c>
      <c r="C543" s="3" t="s">
        <v>1128</v>
      </c>
      <c r="D543" s="11">
        <v>9000</v>
      </c>
      <c r="E543" s="11">
        <v>43086</v>
      </c>
      <c r="F543" s="9">
        <f>E543/D543*100</f>
        <v>478.73333333333335</v>
      </c>
      <c r="G543" s="6" t="s">
        <v>20</v>
      </c>
      <c r="H543">
        <v>395</v>
      </c>
      <c r="I543" s="11">
        <f>E543/H543</f>
        <v>109.07848101265823</v>
      </c>
      <c r="J543" t="s">
        <v>107</v>
      </c>
      <c r="K543" t="s">
        <v>108</v>
      </c>
      <c r="L543" s="19">
        <f>(((N543/60)/60)/24)+DATE(1970,1,1)</f>
        <v>42165.208333333328</v>
      </c>
      <c r="M543" s="16">
        <f>(((N543/60)/60)/24)+DATE(1970,1,1)</f>
        <v>42165.208333333328</v>
      </c>
      <c r="N543">
        <v>1433912400</v>
      </c>
      <c r="O543" s="19">
        <f>(((P543/60)/60)/24)+DATE(1970,1,1)</f>
        <v>42191.208333333328</v>
      </c>
      <c r="P543">
        <v>1436158800</v>
      </c>
      <c r="Q543" t="b">
        <v>0</v>
      </c>
      <c r="R543" t="b">
        <v>0</v>
      </c>
      <c r="S543" t="s">
        <v>292</v>
      </c>
      <c r="T543" t="str">
        <f>LEFT(S543,FIND("~",SUBSTITUTE(S543,"/","~",LEN(S543)-LEN(SUBSTITUTE(S543,"/",""))))-1)</f>
        <v>games</v>
      </c>
      <c r="U543" t="str">
        <f>RIGHT(S543,LEN(S543)-FIND("/",S543))</f>
        <v>mobile games</v>
      </c>
    </row>
    <row r="544" spans="1:21" x14ac:dyDescent="0.35">
      <c r="A544">
        <v>542</v>
      </c>
      <c r="B544" s="4" t="s">
        <v>1129</v>
      </c>
      <c r="C544" s="3" t="s">
        <v>1130</v>
      </c>
      <c r="D544" s="11">
        <v>9000</v>
      </c>
      <c r="E544" s="11">
        <v>1930</v>
      </c>
      <c r="F544" s="9">
        <f>E544/D544*100</f>
        <v>21.444444444444443</v>
      </c>
      <c r="G544" s="6" t="s">
        <v>20</v>
      </c>
      <c r="H544">
        <v>49</v>
      </c>
      <c r="I544" s="11">
        <f>E544/H544</f>
        <v>39.387755102040813</v>
      </c>
      <c r="J544" t="s">
        <v>40</v>
      </c>
      <c r="K544" t="s">
        <v>41</v>
      </c>
      <c r="L544" s="19">
        <f>(((N544/60)/60)/24)+DATE(1970,1,1)</f>
        <v>42391.25</v>
      </c>
      <c r="M544" s="16">
        <f>(((N544/60)/60)/24)+DATE(1970,1,1)</f>
        <v>42391.25</v>
      </c>
      <c r="N544">
        <v>1453442400</v>
      </c>
      <c r="O544" s="19">
        <f>(((P544/60)/60)/24)+DATE(1970,1,1)</f>
        <v>42421.25</v>
      </c>
      <c r="P544">
        <v>1456034400</v>
      </c>
      <c r="Q544" t="b">
        <v>0</v>
      </c>
      <c r="R544" t="b">
        <v>0</v>
      </c>
      <c r="S544" t="s">
        <v>60</v>
      </c>
      <c r="T544" t="str">
        <f>LEFT(S544,FIND("~",SUBSTITUTE(S544,"/","~",LEN(S544)-LEN(SUBSTITUTE(S544,"/",""))))-1)</f>
        <v>music</v>
      </c>
      <c r="U544" t="str">
        <f>RIGHT(S544,LEN(S544)-FIND("/",S544))</f>
        <v>indie rock</v>
      </c>
    </row>
    <row r="545" spans="1:21" x14ac:dyDescent="0.35">
      <c r="A545">
        <v>543</v>
      </c>
      <c r="B545" s="4" t="s">
        <v>1131</v>
      </c>
      <c r="C545" s="3" t="s">
        <v>1132</v>
      </c>
      <c r="D545" s="11">
        <v>9000</v>
      </c>
      <c r="E545" s="11">
        <v>13864</v>
      </c>
      <c r="F545" s="9">
        <f>E545/D545*100</f>
        <v>154.04444444444445</v>
      </c>
      <c r="G545" s="6" t="s">
        <v>20</v>
      </c>
      <c r="H545">
        <v>180</v>
      </c>
      <c r="I545" s="11">
        <f>E545/H545</f>
        <v>77.022222222222226</v>
      </c>
      <c r="J545" t="s">
        <v>21</v>
      </c>
      <c r="K545" t="s">
        <v>22</v>
      </c>
      <c r="L545" s="19">
        <f>(((N545/60)/60)/24)+DATE(1970,1,1)</f>
        <v>41528.208333333336</v>
      </c>
      <c r="M545" s="16">
        <f>(((N545/60)/60)/24)+DATE(1970,1,1)</f>
        <v>41528.208333333336</v>
      </c>
      <c r="N545">
        <v>1378875600</v>
      </c>
      <c r="O545" s="19">
        <f>(((P545/60)/60)/24)+DATE(1970,1,1)</f>
        <v>41543.208333333336</v>
      </c>
      <c r="P545">
        <v>1380171600</v>
      </c>
      <c r="Q545" t="b">
        <v>0</v>
      </c>
      <c r="R545" t="b">
        <v>0</v>
      </c>
      <c r="S545" t="s">
        <v>89</v>
      </c>
      <c r="T545" t="str">
        <f>LEFT(S545,FIND("~",SUBSTITUTE(S545,"/","~",LEN(S545)-LEN(SUBSTITUTE(S545,"/",""))))-1)</f>
        <v>games</v>
      </c>
      <c r="U545" t="str">
        <f>RIGHT(S545,LEN(S545)-FIND("/",S545))</f>
        <v>video games</v>
      </c>
    </row>
    <row r="546" spans="1:21" ht="31" x14ac:dyDescent="0.35">
      <c r="A546">
        <v>544</v>
      </c>
      <c r="B546" s="4" t="s">
        <v>1133</v>
      </c>
      <c r="C546" s="3" t="s">
        <v>1134</v>
      </c>
      <c r="D546" s="11">
        <v>9000</v>
      </c>
      <c r="E546" s="11">
        <v>7742</v>
      </c>
      <c r="F546" s="9">
        <f>E546/D546*100</f>
        <v>86.022222222222226</v>
      </c>
      <c r="G546" s="6" t="s">
        <v>20</v>
      </c>
      <c r="H546">
        <v>84</v>
      </c>
      <c r="I546" s="11">
        <f>E546/H546</f>
        <v>92.166666666666671</v>
      </c>
      <c r="J546" t="s">
        <v>21</v>
      </c>
      <c r="K546" t="s">
        <v>22</v>
      </c>
      <c r="L546" s="19">
        <f>(((N546/60)/60)/24)+DATE(1970,1,1)</f>
        <v>42377.25</v>
      </c>
      <c r="M546" s="16">
        <f>(((N546/60)/60)/24)+DATE(1970,1,1)</f>
        <v>42377.25</v>
      </c>
      <c r="N546">
        <v>1452232800</v>
      </c>
      <c r="O546" s="19">
        <f>(((P546/60)/60)/24)+DATE(1970,1,1)</f>
        <v>42390.25</v>
      </c>
      <c r="P546">
        <v>1453356000</v>
      </c>
      <c r="Q546" t="b">
        <v>0</v>
      </c>
      <c r="R546" t="b">
        <v>0</v>
      </c>
      <c r="S546" t="s">
        <v>23</v>
      </c>
      <c r="T546" t="str">
        <f>LEFT(S546,FIND("~",SUBSTITUTE(S546,"/","~",LEN(S546)-LEN(SUBSTITUTE(S546,"/",""))))-1)</f>
        <v>music</v>
      </c>
      <c r="U546" t="str">
        <f>RIGHT(S546,LEN(S546)-FIND("/",S546))</f>
        <v>rock</v>
      </c>
    </row>
    <row r="547" spans="1:21" x14ac:dyDescent="0.35">
      <c r="A547">
        <v>545</v>
      </c>
      <c r="B547" s="4" t="s">
        <v>1135</v>
      </c>
      <c r="C547" s="3" t="s">
        <v>1136</v>
      </c>
      <c r="D547" s="11">
        <v>9000</v>
      </c>
      <c r="E547" s="11">
        <v>164109</v>
      </c>
      <c r="F547" s="9">
        <f>E547/D547*100</f>
        <v>1823.4333333333332</v>
      </c>
      <c r="G547" s="6" t="s">
        <v>20</v>
      </c>
      <c r="H547">
        <v>2690</v>
      </c>
      <c r="I547" s="11">
        <f>E547/H547</f>
        <v>61.007063197026021</v>
      </c>
      <c r="J547" t="s">
        <v>21</v>
      </c>
      <c r="K547" t="s">
        <v>22</v>
      </c>
      <c r="L547" s="19">
        <f>(((N547/60)/60)/24)+DATE(1970,1,1)</f>
        <v>43824.25</v>
      </c>
      <c r="M547" s="16">
        <f>(((N547/60)/60)/24)+DATE(1970,1,1)</f>
        <v>43824.25</v>
      </c>
      <c r="N547">
        <v>1577253600</v>
      </c>
      <c r="O547" s="19">
        <f>(((P547/60)/60)/24)+DATE(1970,1,1)</f>
        <v>43844.25</v>
      </c>
      <c r="P547">
        <v>1578981600</v>
      </c>
      <c r="Q547" t="b">
        <v>0</v>
      </c>
      <c r="R547" t="b">
        <v>0</v>
      </c>
      <c r="S547" t="s">
        <v>33</v>
      </c>
      <c r="T547" t="str">
        <f>LEFT(S547,FIND("~",SUBSTITUTE(S547,"/","~",LEN(S547)-LEN(SUBSTITUTE(S547,"/",""))))-1)</f>
        <v>theater</v>
      </c>
      <c r="U547" t="str">
        <f>RIGHT(S547,LEN(S547)-FIND("/",S547))</f>
        <v>plays</v>
      </c>
    </row>
    <row r="548" spans="1:21" x14ac:dyDescent="0.35">
      <c r="A548">
        <v>546</v>
      </c>
      <c r="B548" s="4" t="s">
        <v>1137</v>
      </c>
      <c r="C548" s="3" t="s">
        <v>1138</v>
      </c>
      <c r="D548" s="11">
        <v>9000</v>
      </c>
      <c r="E548" s="11">
        <v>6870</v>
      </c>
      <c r="F548" s="9">
        <f>E548/D548*100</f>
        <v>76.333333333333329</v>
      </c>
      <c r="G548" s="6" t="s">
        <v>20</v>
      </c>
      <c r="H548">
        <v>88</v>
      </c>
      <c r="I548" s="11">
        <f>E548/H548</f>
        <v>78.068181818181813</v>
      </c>
      <c r="J548" t="s">
        <v>21</v>
      </c>
      <c r="K548" t="s">
        <v>22</v>
      </c>
      <c r="L548" s="19">
        <f>(((N548/60)/60)/24)+DATE(1970,1,1)</f>
        <v>43360.208333333328</v>
      </c>
      <c r="M548" s="16">
        <f>(((N548/60)/60)/24)+DATE(1970,1,1)</f>
        <v>43360.208333333328</v>
      </c>
      <c r="N548">
        <v>1537160400</v>
      </c>
      <c r="O548" s="19">
        <f>(((P548/60)/60)/24)+DATE(1970,1,1)</f>
        <v>43363.208333333328</v>
      </c>
      <c r="P548">
        <v>1537419600</v>
      </c>
      <c r="Q548" t="b">
        <v>0</v>
      </c>
      <c r="R548" t="b">
        <v>1</v>
      </c>
      <c r="S548" t="s">
        <v>33</v>
      </c>
      <c r="T548" t="str">
        <f>LEFT(S548,FIND("~",SUBSTITUTE(S548,"/","~",LEN(S548)-LEN(SUBSTITUTE(S548,"/",""))))-1)</f>
        <v>theater</v>
      </c>
      <c r="U548" t="str">
        <f>RIGHT(S548,LEN(S548)-FIND("/",S548))</f>
        <v>plays</v>
      </c>
    </row>
    <row r="549" spans="1:21" x14ac:dyDescent="0.35">
      <c r="A549">
        <v>547</v>
      </c>
      <c r="B549" s="4" t="s">
        <v>1139</v>
      </c>
      <c r="C549" s="3" t="s">
        <v>1140</v>
      </c>
      <c r="D549" s="11">
        <v>9100</v>
      </c>
      <c r="E549" s="11">
        <v>12597</v>
      </c>
      <c r="F549" s="9">
        <f>E549/D549*100</f>
        <v>138.42857142857144</v>
      </c>
      <c r="G549" s="6" t="s">
        <v>20</v>
      </c>
      <c r="H549">
        <v>156</v>
      </c>
      <c r="I549" s="11">
        <f>E549/H549</f>
        <v>80.75</v>
      </c>
      <c r="J549" t="s">
        <v>21</v>
      </c>
      <c r="K549" t="s">
        <v>22</v>
      </c>
      <c r="L549" s="19">
        <f>(((N549/60)/60)/24)+DATE(1970,1,1)</f>
        <v>42029.25</v>
      </c>
      <c r="M549" s="16">
        <f>(((N549/60)/60)/24)+DATE(1970,1,1)</f>
        <v>42029.25</v>
      </c>
      <c r="N549">
        <v>1422165600</v>
      </c>
      <c r="O549" s="19">
        <f>(((P549/60)/60)/24)+DATE(1970,1,1)</f>
        <v>42041.25</v>
      </c>
      <c r="P549">
        <v>1423202400</v>
      </c>
      <c r="Q549" t="b">
        <v>0</v>
      </c>
      <c r="R549" t="b">
        <v>0</v>
      </c>
      <c r="S549" t="s">
        <v>53</v>
      </c>
      <c r="T549" t="str">
        <f>LEFT(S549,FIND("~",SUBSTITUTE(S549,"/","~",LEN(S549)-LEN(SUBSTITUTE(S549,"/",""))))-1)</f>
        <v>film &amp; video</v>
      </c>
      <c r="U549" t="str">
        <f>RIGHT(S549,LEN(S549)-FIND("/",S549))</f>
        <v>drama</v>
      </c>
    </row>
    <row r="550" spans="1:21" x14ac:dyDescent="0.35">
      <c r="A550">
        <v>548</v>
      </c>
      <c r="B550" s="4" t="s">
        <v>1141</v>
      </c>
      <c r="C550" s="3" t="s">
        <v>1142</v>
      </c>
      <c r="D550" s="11">
        <v>9100</v>
      </c>
      <c r="E550" s="11">
        <v>179074</v>
      </c>
      <c r="F550" s="9">
        <f>E550/D550*100</f>
        <v>1967.8461538461538</v>
      </c>
      <c r="G550" s="6" t="s">
        <v>20</v>
      </c>
      <c r="H550">
        <v>2985</v>
      </c>
      <c r="I550" s="11">
        <f>E550/H550</f>
        <v>59.991289782244557</v>
      </c>
      <c r="J550" t="s">
        <v>21</v>
      </c>
      <c r="K550" t="s">
        <v>22</v>
      </c>
      <c r="L550" s="19">
        <f>(((N550/60)/60)/24)+DATE(1970,1,1)</f>
        <v>42461.208333333328</v>
      </c>
      <c r="M550" s="16">
        <f>(((N550/60)/60)/24)+DATE(1970,1,1)</f>
        <v>42461.208333333328</v>
      </c>
      <c r="N550">
        <v>1459486800</v>
      </c>
      <c r="O550" s="19">
        <f>(((P550/60)/60)/24)+DATE(1970,1,1)</f>
        <v>42474.208333333328</v>
      </c>
      <c r="P550">
        <v>1460610000</v>
      </c>
      <c r="Q550" t="b">
        <v>0</v>
      </c>
      <c r="R550" t="b">
        <v>0</v>
      </c>
      <c r="S550" t="s">
        <v>33</v>
      </c>
      <c r="T550" t="str">
        <f>LEFT(S550,FIND("~",SUBSTITUTE(S550,"/","~",LEN(S550)-LEN(SUBSTITUTE(S550,"/",""))))-1)</f>
        <v>theater</v>
      </c>
      <c r="U550" t="str">
        <f>RIGHT(S550,LEN(S550)-FIND("/",S550))</f>
        <v>plays</v>
      </c>
    </row>
    <row r="551" spans="1:21" ht="31" x14ac:dyDescent="0.35">
      <c r="A551">
        <v>549</v>
      </c>
      <c r="B551" s="4" t="s">
        <v>1143</v>
      </c>
      <c r="C551" s="3" t="s">
        <v>1144</v>
      </c>
      <c r="D551" s="11">
        <v>9100</v>
      </c>
      <c r="E551" s="11">
        <v>83843</v>
      </c>
      <c r="F551" s="9">
        <f>E551/D551*100</f>
        <v>921.35164835164835</v>
      </c>
      <c r="G551" s="6" t="s">
        <v>20</v>
      </c>
      <c r="H551">
        <v>762</v>
      </c>
      <c r="I551" s="11">
        <f>E551/H551</f>
        <v>110.03018372703411</v>
      </c>
      <c r="J551" t="s">
        <v>21</v>
      </c>
      <c r="K551" t="s">
        <v>22</v>
      </c>
      <c r="L551" s="19">
        <f>(((N551/60)/60)/24)+DATE(1970,1,1)</f>
        <v>41422.208333333336</v>
      </c>
      <c r="M551" s="16">
        <f>(((N551/60)/60)/24)+DATE(1970,1,1)</f>
        <v>41422.208333333336</v>
      </c>
      <c r="N551">
        <v>1369717200</v>
      </c>
      <c r="O551" s="19">
        <f>(((P551/60)/60)/24)+DATE(1970,1,1)</f>
        <v>41431.208333333336</v>
      </c>
      <c r="P551">
        <v>1370494800</v>
      </c>
      <c r="Q551" t="b">
        <v>0</v>
      </c>
      <c r="R551" t="b">
        <v>0</v>
      </c>
      <c r="S551" t="s">
        <v>65</v>
      </c>
      <c r="T551" t="str">
        <f>LEFT(S551,FIND("~",SUBSTITUTE(S551,"/","~",LEN(S551)-LEN(SUBSTITUTE(S551,"/",""))))-1)</f>
        <v>technology</v>
      </c>
      <c r="U551" t="str">
        <f>RIGHT(S551,LEN(S551)-FIND("/",S551))</f>
        <v>wearables</v>
      </c>
    </row>
    <row r="552" spans="1:21" ht="31" x14ac:dyDescent="0.35">
      <c r="A552">
        <v>550</v>
      </c>
      <c r="B552" s="4" t="s">
        <v>1145</v>
      </c>
      <c r="C552" s="3" t="s">
        <v>1146</v>
      </c>
      <c r="D552" s="11">
        <v>9100</v>
      </c>
      <c r="E552" s="11">
        <v>4</v>
      </c>
      <c r="F552" s="9">
        <f>E552/D552*100</f>
        <v>4.3956043956043953E-2</v>
      </c>
      <c r="G552" s="6" t="s">
        <v>20</v>
      </c>
      <c r="H552">
        <v>1</v>
      </c>
      <c r="I552" s="11">
        <f>E552/H552</f>
        <v>4</v>
      </c>
      <c r="J552" t="s">
        <v>98</v>
      </c>
      <c r="K552" t="s">
        <v>99</v>
      </c>
      <c r="L552" s="19">
        <f>(((N552/60)/60)/24)+DATE(1970,1,1)</f>
        <v>40968.25</v>
      </c>
      <c r="M552" s="16">
        <f>(((N552/60)/60)/24)+DATE(1970,1,1)</f>
        <v>40968.25</v>
      </c>
      <c r="N552">
        <v>1330495200</v>
      </c>
      <c r="O552" s="19">
        <f>(((P552/60)/60)/24)+DATE(1970,1,1)</f>
        <v>40989.208333333336</v>
      </c>
      <c r="P552">
        <v>1332306000</v>
      </c>
      <c r="Q552" t="b">
        <v>0</v>
      </c>
      <c r="R552" t="b">
        <v>0</v>
      </c>
      <c r="S552" t="s">
        <v>60</v>
      </c>
      <c r="T552" t="str">
        <f>LEFT(S552,FIND("~",SUBSTITUTE(S552,"/","~",LEN(S552)-LEN(SUBSTITUTE(S552,"/",""))))-1)</f>
        <v>music</v>
      </c>
      <c r="U552" t="str">
        <f>RIGHT(S552,LEN(S552)-FIND("/",S552))</f>
        <v>indie rock</v>
      </c>
    </row>
    <row r="553" spans="1:21" x14ac:dyDescent="0.35">
      <c r="A553">
        <v>551</v>
      </c>
      <c r="B553" s="4" t="s">
        <v>1147</v>
      </c>
      <c r="C553" s="3" t="s">
        <v>1148</v>
      </c>
      <c r="D553" s="11">
        <v>9100</v>
      </c>
      <c r="E553" s="11">
        <v>105598</v>
      </c>
      <c r="F553" s="9">
        <f>E553/D553*100</f>
        <v>1160.4175824175825</v>
      </c>
      <c r="G553" s="6" t="s">
        <v>20</v>
      </c>
      <c r="H553">
        <v>2779</v>
      </c>
      <c r="I553" s="11">
        <f>E553/H553</f>
        <v>37.99856063332134</v>
      </c>
      <c r="J553" t="s">
        <v>26</v>
      </c>
      <c r="K553" t="s">
        <v>27</v>
      </c>
      <c r="L553" s="19">
        <f>(((N553/60)/60)/24)+DATE(1970,1,1)</f>
        <v>41993.25</v>
      </c>
      <c r="M553" s="16">
        <f>(((N553/60)/60)/24)+DATE(1970,1,1)</f>
        <v>41993.25</v>
      </c>
      <c r="N553">
        <v>1419055200</v>
      </c>
      <c r="O553" s="19">
        <f>(((P553/60)/60)/24)+DATE(1970,1,1)</f>
        <v>42033.25</v>
      </c>
      <c r="P553">
        <v>1422511200</v>
      </c>
      <c r="Q553" t="b">
        <v>0</v>
      </c>
      <c r="R553" t="b">
        <v>1</v>
      </c>
      <c r="S553" t="s">
        <v>28</v>
      </c>
      <c r="T553" t="str">
        <f>LEFT(S553,FIND("~",SUBSTITUTE(S553,"/","~",LEN(S553)-LEN(SUBSTITUTE(S553,"/",""))))-1)</f>
        <v>technology</v>
      </c>
      <c r="U553" t="str">
        <f>RIGHT(S553,LEN(S553)-FIND("/",S553))</f>
        <v>web</v>
      </c>
    </row>
    <row r="554" spans="1:21" x14ac:dyDescent="0.35">
      <c r="A554">
        <v>552</v>
      </c>
      <c r="B554" s="4" t="s">
        <v>1149</v>
      </c>
      <c r="C554" s="3" t="s">
        <v>1150</v>
      </c>
      <c r="D554" s="11">
        <v>9100</v>
      </c>
      <c r="E554" s="11">
        <v>8866</v>
      </c>
      <c r="F554" s="9">
        <f>E554/D554*100</f>
        <v>97.428571428571431</v>
      </c>
      <c r="G554" s="6" t="s">
        <v>20</v>
      </c>
      <c r="H554">
        <v>92</v>
      </c>
      <c r="I554" s="11">
        <f>E554/H554</f>
        <v>96.369565217391298</v>
      </c>
      <c r="J554" t="s">
        <v>21</v>
      </c>
      <c r="K554" t="s">
        <v>22</v>
      </c>
      <c r="L554" s="19">
        <f>(((N554/60)/60)/24)+DATE(1970,1,1)</f>
        <v>42700.25</v>
      </c>
      <c r="M554" s="16">
        <f>(((N554/60)/60)/24)+DATE(1970,1,1)</f>
        <v>42700.25</v>
      </c>
      <c r="N554">
        <v>1480140000</v>
      </c>
      <c r="O554" s="19">
        <f>(((P554/60)/60)/24)+DATE(1970,1,1)</f>
        <v>42702.25</v>
      </c>
      <c r="P554">
        <v>1480312800</v>
      </c>
      <c r="Q554" t="b">
        <v>0</v>
      </c>
      <c r="R554" t="b">
        <v>0</v>
      </c>
      <c r="S554" t="s">
        <v>33</v>
      </c>
      <c r="T554" t="str">
        <f>LEFT(S554,FIND("~",SUBSTITUTE(S554,"/","~",LEN(S554)-LEN(SUBSTITUTE(S554,"/",""))))-1)</f>
        <v>theater</v>
      </c>
      <c r="U554" t="str">
        <f>RIGHT(S554,LEN(S554)-FIND("/",S554))</f>
        <v>plays</v>
      </c>
    </row>
    <row r="555" spans="1:21" ht="31" x14ac:dyDescent="0.35">
      <c r="A555">
        <v>553</v>
      </c>
      <c r="B555" s="4" t="s">
        <v>1151</v>
      </c>
      <c r="C555" s="3" t="s">
        <v>1152</v>
      </c>
      <c r="D555" s="11">
        <v>9100</v>
      </c>
      <c r="E555" s="11">
        <v>75022</v>
      </c>
      <c r="F555" s="9">
        <f>E555/D555*100</f>
        <v>824.41758241758248</v>
      </c>
      <c r="G555" s="6" t="s">
        <v>20</v>
      </c>
      <c r="H555">
        <v>1028</v>
      </c>
      <c r="I555" s="11">
        <f>E555/H555</f>
        <v>72.978599221789878</v>
      </c>
      <c r="J555" t="s">
        <v>21</v>
      </c>
      <c r="K555" t="s">
        <v>22</v>
      </c>
      <c r="L555" s="19">
        <f>(((N555/60)/60)/24)+DATE(1970,1,1)</f>
        <v>40545.25</v>
      </c>
      <c r="M555" s="16">
        <f>(((N555/60)/60)/24)+DATE(1970,1,1)</f>
        <v>40545.25</v>
      </c>
      <c r="N555">
        <v>1293948000</v>
      </c>
      <c r="O555" s="19">
        <f>(((P555/60)/60)/24)+DATE(1970,1,1)</f>
        <v>40546.25</v>
      </c>
      <c r="P555">
        <v>1294034400</v>
      </c>
      <c r="Q555" t="b">
        <v>0</v>
      </c>
      <c r="R555" t="b">
        <v>0</v>
      </c>
      <c r="S555" t="s">
        <v>23</v>
      </c>
      <c r="T555" t="str">
        <f>LEFT(S555,FIND("~",SUBSTITUTE(S555,"/","~",LEN(S555)-LEN(SUBSTITUTE(S555,"/",""))))-1)</f>
        <v>music</v>
      </c>
      <c r="U555" t="str">
        <f>RIGHT(S555,LEN(S555)-FIND("/",S555))</f>
        <v>rock</v>
      </c>
    </row>
    <row r="556" spans="1:21" ht="31" x14ac:dyDescent="0.35">
      <c r="A556">
        <v>554</v>
      </c>
      <c r="B556" s="4" t="s">
        <v>1153</v>
      </c>
      <c r="C556" s="3" t="s">
        <v>1154</v>
      </c>
      <c r="D556" s="11">
        <v>9100</v>
      </c>
      <c r="E556" s="11">
        <v>14408</v>
      </c>
      <c r="F556" s="9">
        <f>E556/D556*100</f>
        <v>158.32967032967034</v>
      </c>
      <c r="G556" s="6" t="s">
        <v>20</v>
      </c>
      <c r="H556">
        <v>554</v>
      </c>
      <c r="I556" s="11">
        <f>E556/H556</f>
        <v>26.007220216606498</v>
      </c>
      <c r="J556" t="s">
        <v>15</v>
      </c>
      <c r="K556" t="s">
        <v>16</v>
      </c>
      <c r="L556" s="19">
        <f>(((N556/60)/60)/24)+DATE(1970,1,1)</f>
        <v>42723.25</v>
      </c>
      <c r="M556" s="16">
        <f>(((N556/60)/60)/24)+DATE(1970,1,1)</f>
        <v>42723.25</v>
      </c>
      <c r="N556">
        <v>1482127200</v>
      </c>
      <c r="O556" s="19">
        <f>(((P556/60)/60)/24)+DATE(1970,1,1)</f>
        <v>42729.25</v>
      </c>
      <c r="P556">
        <v>1482645600</v>
      </c>
      <c r="Q556" t="b">
        <v>0</v>
      </c>
      <c r="R556" t="b">
        <v>0</v>
      </c>
      <c r="S556" t="s">
        <v>60</v>
      </c>
      <c r="T556" t="str">
        <f>LEFT(S556,FIND("~",SUBSTITUTE(S556,"/","~",LEN(S556)-LEN(SUBSTITUTE(S556,"/",""))))-1)</f>
        <v>music</v>
      </c>
      <c r="U556" t="str">
        <f>RIGHT(S556,LEN(S556)-FIND("/",S556))</f>
        <v>indie rock</v>
      </c>
    </row>
    <row r="557" spans="1:21" x14ac:dyDescent="0.35">
      <c r="A557">
        <v>555</v>
      </c>
      <c r="B557" s="4" t="s">
        <v>1155</v>
      </c>
      <c r="C557" s="3" t="s">
        <v>1156</v>
      </c>
      <c r="D557" s="11">
        <v>9200</v>
      </c>
      <c r="E557" s="11">
        <v>14089</v>
      </c>
      <c r="F557" s="9">
        <f>E557/D557*100</f>
        <v>153.14130434782609</v>
      </c>
      <c r="G557" s="6" t="s">
        <v>20</v>
      </c>
      <c r="H557">
        <v>135</v>
      </c>
      <c r="I557" s="11">
        <f>E557/H557</f>
        <v>104.36296296296297</v>
      </c>
      <c r="J557" t="s">
        <v>36</v>
      </c>
      <c r="K557" t="s">
        <v>37</v>
      </c>
      <c r="L557" s="19">
        <f>(((N557/60)/60)/24)+DATE(1970,1,1)</f>
        <v>41731.208333333336</v>
      </c>
      <c r="M557" s="16">
        <f>(((N557/60)/60)/24)+DATE(1970,1,1)</f>
        <v>41731.208333333336</v>
      </c>
      <c r="N557">
        <v>1396414800</v>
      </c>
      <c r="O557" s="19">
        <f>(((P557/60)/60)/24)+DATE(1970,1,1)</f>
        <v>41762.208333333336</v>
      </c>
      <c r="P557">
        <v>1399093200</v>
      </c>
      <c r="Q557" t="b">
        <v>0</v>
      </c>
      <c r="R557" t="b">
        <v>0</v>
      </c>
      <c r="S557" t="s">
        <v>23</v>
      </c>
      <c r="T557" t="str">
        <f>LEFT(S557,FIND("~",SUBSTITUTE(S557,"/","~",LEN(S557)-LEN(SUBSTITUTE(S557,"/",""))))-1)</f>
        <v>music</v>
      </c>
      <c r="U557" t="str">
        <f>RIGHT(S557,LEN(S557)-FIND("/",S557))</f>
        <v>rock</v>
      </c>
    </row>
    <row r="558" spans="1:21" x14ac:dyDescent="0.35">
      <c r="A558">
        <v>556</v>
      </c>
      <c r="B558" s="4" t="s">
        <v>442</v>
      </c>
      <c r="C558" s="3" t="s">
        <v>1157</v>
      </c>
      <c r="D558" s="11">
        <v>9200</v>
      </c>
      <c r="E558" s="11">
        <v>12467</v>
      </c>
      <c r="F558" s="9">
        <f>E558/D558*100</f>
        <v>135.51086956521738</v>
      </c>
      <c r="G558" s="6" t="s">
        <v>20</v>
      </c>
      <c r="H558">
        <v>122</v>
      </c>
      <c r="I558" s="11">
        <f>E558/H558</f>
        <v>102.18852459016394</v>
      </c>
      <c r="J558" t="s">
        <v>21</v>
      </c>
      <c r="K558" t="s">
        <v>22</v>
      </c>
      <c r="L558" s="19">
        <f>(((N558/60)/60)/24)+DATE(1970,1,1)</f>
        <v>40792.208333333336</v>
      </c>
      <c r="M558" s="16">
        <f>(((N558/60)/60)/24)+DATE(1970,1,1)</f>
        <v>40792.208333333336</v>
      </c>
      <c r="N558">
        <v>1315285200</v>
      </c>
      <c r="O558" s="19">
        <f>(((P558/60)/60)/24)+DATE(1970,1,1)</f>
        <v>40799.208333333336</v>
      </c>
      <c r="P558">
        <v>1315890000</v>
      </c>
      <c r="Q558" t="b">
        <v>0</v>
      </c>
      <c r="R558" t="b">
        <v>1</v>
      </c>
      <c r="S558" t="s">
        <v>206</v>
      </c>
      <c r="T558" t="str">
        <f>LEFT(S558,FIND("~",SUBSTITUTE(S558,"/","~",LEN(S558)-LEN(SUBSTITUTE(S558,"/",""))))-1)</f>
        <v>publishing</v>
      </c>
      <c r="U558" t="str">
        <f>RIGHT(S558,LEN(S558)-FIND("/",S558))</f>
        <v>translations</v>
      </c>
    </row>
    <row r="559" spans="1:21" x14ac:dyDescent="0.35">
      <c r="A559">
        <v>557</v>
      </c>
      <c r="B559" s="4" t="s">
        <v>1158</v>
      </c>
      <c r="C559" s="3" t="s">
        <v>1159</v>
      </c>
      <c r="D559" s="11">
        <v>9200</v>
      </c>
      <c r="E559" s="11">
        <v>11960</v>
      </c>
      <c r="F559" s="9">
        <f>E559/D559*100</f>
        <v>130</v>
      </c>
      <c r="G559" s="6" t="s">
        <v>20</v>
      </c>
      <c r="H559">
        <v>221</v>
      </c>
      <c r="I559" s="11">
        <f>E559/H559</f>
        <v>54.117647058823529</v>
      </c>
      <c r="J559" t="s">
        <v>21</v>
      </c>
      <c r="K559" t="s">
        <v>22</v>
      </c>
      <c r="L559" s="19">
        <f>(((N559/60)/60)/24)+DATE(1970,1,1)</f>
        <v>42279.208333333328</v>
      </c>
      <c r="M559" s="16">
        <f>(((N559/60)/60)/24)+DATE(1970,1,1)</f>
        <v>42279.208333333328</v>
      </c>
      <c r="N559">
        <v>1443762000</v>
      </c>
      <c r="O559" s="19">
        <f>(((P559/60)/60)/24)+DATE(1970,1,1)</f>
        <v>42282.208333333328</v>
      </c>
      <c r="P559">
        <v>1444021200</v>
      </c>
      <c r="Q559" t="b">
        <v>0</v>
      </c>
      <c r="R559" t="b">
        <v>1</v>
      </c>
      <c r="S559" t="s">
        <v>474</v>
      </c>
      <c r="T559" t="str">
        <f>LEFT(S559,FIND("~",SUBSTITUTE(S559,"/","~",LEN(S559)-LEN(SUBSTITUTE(S559,"/",""))))-1)</f>
        <v>film &amp; video</v>
      </c>
      <c r="U559" t="str">
        <f>RIGHT(S559,LEN(S559)-FIND("/",S559))</f>
        <v>science fiction</v>
      </c>
    </row>
    <row r="560" spans="1:21" x14ac:dyDescent="0.35">
      <c r="A560">
        <v>558</v>
      </c>
      <c r="B560" s="4" t="s">
        <v>1160</v>
      </c>
      <c r="C560" s="3" t="s">
        <v>1161</v>
      </c>
      <c r="D560" s="11">
        <v>9200</v>
      </c>
      <c r="E560" s="11">
        <v>7966</v>
      </c>
      <c r="F560" s="9">
        <f>E560/D560*100</f>
        <v>86.58695652173914</v>
      </c>
      <c r="G560" s="6" t="s">
        <v>20</v>
      </c>
      <c r="H560">
        <v>126</v>
      </c>
      <c r="I560" s="11">
        <f>E560/H560</f>
        <v>63.222222222222221</v>
      </c>
      <c r="J560" t="s">
        <v>21</v>
      </c>
      <c r="K560" t="s">
        <v>22</v>
      </c>
      <c r="L560" s="19">
        <f>(((N560/60)/60)/24)+DATE(1970,1,1)</f>
        <v>42424.25</v>
      </c>
      <c r="M560" s="16">
        <f>(((N560/60)/60)/24)+DATE(1970,1,1)</f>
        <v>42424.25</v>
      </c>
      <c r="N560">
        <v>1456293600</v>
      </c>
      <c r="O560" s="19">
        <f>(((P560/60)/60)/24)+DATE(1970,1,1)</f>
        <v>42467.208333333328</v>
      </c>
      <c r="P560">
        <v>1460005200</v>
      </c>
      <c r="Q560" t="b">
        <v>0</v>
      </c>
      <c r="R560" t="b">
        <v>0</v>
      </c>
      <c r="S560" t="s">
        <v>33</v>
      </c>
      <c r="T560" t="str">
        <f>LEFT(S560,FIND("~",SUBSTITUTE(S560,"/","~",LEN(S560)-LEN(SUBSTITUTE(S560,"/",""))))-1)</f>
        <v>theater</v>
      </c>
      <c r="U560" t="str">
        <f>RIGHT(S560,LEN(S560)-FIND("/",S560))</f>
        <v>plays</v>
      </c>
    </row>
    <row r="561" spans="1:21" x14ac:dyDescent="0.35">
      <c r="A561">
        <v>559</v>
      </c>
      <c r="B561" s="4" t="s">
        <v>1162</v>
      </c>
      <c r="C561" s="3" t="s">
        <v>1163</v>
      </c>
      <c r="D561" s="11">
        <v>9200</v>
      </c>
      <c r="E561" s="11">
        <v>106321</v>
      </c>
      <c r="F561" s="9">
        <f>E561/D561*100</f>
        <v>1155.6630434782608</v>
      </c>
      <c r="G561" s="6" t="s">
        <v>20</v>
      </c>
      <c r="H561">
        <v>1022</v>
      </c>
      <c r="I561" s="11">
        <f>E561/H561</f>
        <v>104.03228962818004</v>
      </c>
      <c r="J561" t="s">
        <v>21</v>
      </c>
      <c r="K561" t="s">
        <v>22</v>
      </c>
      <c r="L561" s="19">
        <f>(((N561/60)/60)/24)+DATE(1970,1,1)</f>
        <v>42584.208333333328</v>
      </c>
      <c r="M561" s="16">
        <f>(((N561/60)/60)/24)+DATE(1970,1,1)</f>
        <v>42584.208333333328</v>
      </c>
      <c r="N561">
        <v>1470114000</v>
      </c>
      <c r="O561" s="19">
        <f>(((P561/60)/60)/24)+DATE(1970,1,1)</f>
        <v>42591.208333333328</v>
      </c>
      <c r="P561">
        <v>1470718800</v>
      </c>
      <c r="Q561" t="b">
        <v>0</v>
      </c>
      <c r="R561" t="b">
        <v>0</v>
      </c>
      <c r="S561" t="s">
        <v>33</v>
      </c>
      <c r="T561" t="str">
        <f>LEFT(S561,FIND("~",SUBSTITUTE(S561,"/","~",LEN(S561)-LEN(SUBSTITUTE(S561,"/",""))))-1)</f>
        <v>theater</v>
      </c>
      <c r="U561" t="str">
        <f>RIGHT(S561,LEN(S561)-FIND("/",S561))</f>
        <v>plays</v>
      </c>
    </row>
    <row r="562" spans="1:21" x14ac:dyDescent="0.35">
      <c r="A562">
        <v>560</v>
      </c>
      <c r="B562" s="4" t="s">
        <v>1164</v>
      </c>
      <c r="C562" s="3" t="s">
        <v>1165</v>
      </c>
      <c r="D562" s="11">
        <v>9300</v>
      </c>
      <c r="E562" s="11">
        <v>158832</v>
      </c>
      <c r="F562" s="9">
        <f>E562/D562*100</f>
        <v>1707.8709677419354</v>
      </c>
      <c r="G562" s="6" t="s">
        <v>20</v>
      </c>
      <c r="H562">
        <v>3177</v>
      </c>
      <c r="I562" s="11">
        <f>E562/H562</f>
        <v>49.994334277620396</v>
      </c>
      <c r="J562" t="s">
        <v>21</v>
      </c>
      <c r="K562" t="s">
        <v>22</v>
      </c>
      <c r="L562" s="19">
        <f>(((N562/60)/60)/24)+DATE(1970,1,1)</f>
        <v>40865.25</v>
      </c>
      <c r="M562" s="16">
        <f>(((N562/60)/60)/24)+DATE(1970,1,1)</f>
        <v>40865.25</v>
      </c>
      <c r="N562">
        <v>1321596000</v>
      </c>
      <c r="O562" s="19">
        <f>(((P562/60)/60)/24)+DATE(1970,1,1)</f>
        <v>40905.25</v>
      </c>
      <c r="P562">
        <v>1325052000</v>
      </c>
      <c r="Q562" t="b">
        <v>0</v>
      </c>
      <c r="R562" t="b">
        <v>0</v>
      </c>
      <c r="S562" t="s">
        <v>71</v>
      </c>
      <c r="T562" t="str">
        <f>LEFT(S562,FIND("~",SUBSTITUTE(S562,"/","~",LEN(S562)-LEN(SUBSTITUTE(S562,"/",""))))-1)</f>
        <v>film &amp; video</v>
      </c>
      <c r="U562" t="str">
        <f>RIGHT(S562,LEN(S562)-FIND("/",S562))</f>
        <v>animation</v>
      </c>
    </row>
    <row r="563" spans="1:21" x14ac:dyDescent="0.35">
      <c r="A563">
        <v>561</v>
      </c>
      <c r="B563" s="4" t="s">
        <v>1166</v>
      </c>
      <c r="C563" s="3" t="s">
        <v>1167</v>
      </c>
      <c r="D563" s="11">
        <v>9300</v>
      </c>
      <c r="E563" s="11">
        <v>11091</v>
      </c>
      <c r="F563" s="9">
        <f>E563/D563*100</f>
        <v>119.25806451612904</v>
      </c>
      <c r="G563" s="6" t="s">
        <v>20</v>
      </c>
      <c r="H563">
        <v>198</v>
      </c>
      <c r="I563" s="11">
        <f>E563/H563</f>
        <v>56.015151515151516</v>
      </c>
      <c r="J563" t="s">
        <v>98</v>
      </c>
      <c r="K563" t="s">
        <v>99</v>
      </c>
      <c r="L563" s="19">
        <f>(((N563/60)/60)/24)+DATE(1970,1,1)</f>
        <v>40833.208333333336</v>
      </c>
      <c r="M563" s="16">
        <f>(((N563/60)/60)/24)+DATE(1970,1,1)</f>
        <v>40833.208333333336</v>
      </c>
      <c r="N563">
        <v>1318827600</v>
      </c>
      <c r="O563" s="19">
        <f>(((P563/60)/60)/24)+DATE(1970,1,1)</f>
        <v>40835.208333333336</v>
      </c>
      <c r="P563">
        <v>1319000400</v>
      </c>
      <c r="Q563" t="b">
        <v>0</v>
      </c>
      <c r="R563" t="b">
        <v>0</v>
      </c>
      <c r="S563" t="s">
        <v>33</v>
      </c>
      <c r="T563" t="str">
        <f>LEFT(S563,FIND("~",SUBSTITUTE(S563,"/","~",LEN(S563)-LEN(SUBSTITUTE(S563,"/",""))))-1)</f>
        <v>theater</v>
      </c>
      <c r="U563" t="str">
        <f>RIGHT(S563,LEN(S563)-FIND("/",S563))</f>
        <v>plays</v>
      </c>
    </row>
    <row r="564" spans="1:21" ht="31" x14ac:dyDescent="0.35">
      <c r="A564">
        <v>562</v>
      </c>
      <c r="B564" s="4" t="s">
        <v>1168</v>
      </c>
      <c r="C564" s="3" t="s">
        <v>1169</v>
      </c>
      <c r="D564" s="11">
        <v>9300</v>
      </c>
      <c r="E564" s="11">
        <v>1269</v>
      </c>
      <c r="F564" s="9">
        <f>E564/D564*100</f>
        <v>13.64516129032258</v>
      </c>
      <c r="G564" s="6" t="s">
        <v>20</v>
      </c>
      <c r="H564">
        <v>26</v>
      </c>
      <c r="I564" s="11">
        <f>E564/H564</f>
        <v>48.807692307692307</v>
      </c>
      <c r="J564" t="s">
        <v>98</v>
      </c>
      <c r="K564" t="s">
        <v>99</v>
      </c>
      <c r="L564" s="19">
        <f>(((N564/60)/60)/24)+DATE(1970,1,1)</f>
        <v>43536.208333333328</v>
      </c>
      <c r="M564" s="16">
        <f>(((N564/60)/60)/24)+DATE(1970,1,1)</f>
        <v>43536.208333333328</v>
      </c>
      <c r="N564">
        <v>1552366800</v>
      </c>
      <c r="O564" s="19">
        <f>(((P564/60)/60)/24)+DATE(1970,1,1)</f>
        <v>43538.208333333328</v>
      </c>
      <c r="P564">
        <v>1552539600</v>
      </c>
      <c r="Q564" t="b">
        <v>0</v>
      </c>
      <c r="R564" t="b">
        <v>0</v>
      </c>
      <c r="S564" t="s">
        <v>23</v>
      </c>
      <c r="T564" t="str">
        <f>LEFT(S564,FIND("~",SUBSTITUTE(S564,"/","~",LEN(S564)-LEN(SUBSTITUTE(S564,"/",""))))-1)</f>
        <v>music</v>
      </c>
      <c r="U564" t="str">
        <f>RIGHT(S564,LEN(S564)-FIND("/",S564))</f>
        <v>rock</v>
      </c>
    </row>
    <row r="565" spans="1:21" x14ac:dyDescent="0.35">
      <c r="A565">
        <v>563</v>
      </c>
      <c r="B565" s="4" t="s">
        <v>1170</v>
      </c>
      <c r="C565" s="3" t="s">
        <v>1171</v>
      </c>
      <c r="D565" s="11">
        <v>9300</v>
      </c>
      <c r="E565" s="11">
        <v>5107</v>
      </c>
      <c r="F565" s="9">
        <f>E565/D565*100</f>
        <v>54.913978494623663</v>
      </c>
      <c r="G565" s="6" t="s">
        <v>20</v>
      </c>
      <c r="H565">
        <v>85</v>
      </c>
      <c r="I565" s="11">
        <f>E565/H565</f>
        <v>60.082352941176474</v>
      </c>
      <c r="J565" t="s">
        <v>26</v>
      </c>
      <c r="K565" t="s">
        <v>27</v>
      </c>
      <c r="L565" s="19">
        <f>(((N565/60)/60)/24)+DATE(1970,1,1)</f>
        <v>43417.25</v>
      </c>
      <c r="M565" s="16">
        <f>(((N565/60)/60)/24)+DATE(1970,1,1)</f>
        <v>43417.25</v>
      </c>
      <c r="N565">
        <v>1542088800</v>
      </c>
      <c r="O565" s="19">
        <f>(((P565/60)/60)/24)+DATE(1970,1,1)</f>
        <v>43437.25</v>
      </c>
      <c r="P565">
        <v>1543816800</v>
      </c>
      <c r="Q565" t="b">
        <v>0</v>
      </c>
      <c r="R565" t="b">
        <v>0</v>
      </c>
      <c r="S565" t="s">
        <v>42</v>
      </c>
      <c r="T565" t="str">
        <f>LEFT(S565,FIND("~",SUBSTITUTE(S565,"/","~",LEN(S565)-LEN(SUBSTITUTE(S565,"/",""))))-1)</f>
        <v>film &amp; video</v>
      </c>
      <c r="U565" t="str">
        <f>RIGHT(S565,LEN(S565)-FIND("/",S565))</f>
        <v>documentary</v>
      </c>
    </row>
    <row r="566" spans="1:21" x14ac:dyDescent="0.35">
      <c r="A566">
        <v>564</v>
      </c>
      <c r="B566" s="4" t="s">
        <v>1172</v>
      </c>
      <c r="C566" s="3" t="s">
        <v>1173</v>
      </c>
      <c r="D566" s="11">
        <v>9300</v>
      </c>
      <c r="E566" s="11">
        <v>141393</v>
      </c>
      <c r="F566" s="9">
        <f>E566/D566*100</f>
        <v>1520.3548387096773</v>
      </c>
      <c r="G566" s="6" t="s">
        <v>20</v>
      </c>
      <c r="H566">
        <v>1790</v>
      </c>
      <c r="I566" s="11">
        <f>E566/H566</f>
        <v>78.990502793296088</v>
      </c>
      <c r="J566" t="s">
        <v>21</v>
      </c>
      <c r="K566" t="s">
        <v>22</v>
      </c>
      <c r="L566" s="19">
        <f>(((N566/60)/60)/24)+DATE(1970,1,1)</f>
        <v>42078.208333333328</v>
      </c>
      <c r="M566" s="16">
        <f>(((N566/60)/60)/24)+DATE(1970,1,1)</f>
        <v>42078.208333333328</v>
      </c>
      <c r="N566">
        <v>1426395600</v>
      </c>
      <c r="O566" s="19">
        <f>(((P566/60)/60)/24)+DATE(1970,1,1)</f>
        <v>42086.208333333328</v>
      </c>
      <c r="P566">
        <v>1427086800</v>
      </c>
      <c r="Q566" t="b">
        <v>0</v>
      </c>
      <c r="R566" t="b">
        <v>0</v>
      </c>
      <c r="S566" t="s">
        <v>33</v>
      </c>
      <c r="T566" t="str">
        <f>LEFT(S566,FIND("~",SUBSTITUTE(S566,"/","~",LEN(S566)-LEN(SUBSTITUTE(S566,"/",""))))-1)</f>
        <v>theater</v>
      </c>
      <c r="U566" t="str">
        <f>RIGHT(S566,LEN(S566)-FIND("/",S566))</f>
        <v>plays</v>
      </c>
    </row>
    <row r="567" spans="1:21" x14ac:dyDescent="0.35">
      <c r="A567">
        <v>565</v>
      </c>
      <c r="B567" s="4" t="s">
        <v>1174</v>
      </c>
      <c r="C567" s="3" t="s">
        <v>1175</v>
      </c>
      <c r="D567" s="11">
        <v>9300</v>
      </c>
      <c r="E567" s="11">
        <v>194166</v>
      </c>
      <c r="F567" s="9">
        <f>E567/D567*100</f>
        <v>2087.8064516129034</v>
      </c>
      <c r="G567" s="6" t="s">
        <v>20</v>
      </c>
      <c r="H567">
        <v>3596</v>
      </c>
      <c r="I567" s="11">
        <f>E567/H567</f>
        <v>53.99499443826474</v>
      </c>
      <c r="J567" t="s">
        <v>21</v>
      </c>
      <c r="K567" t="s">
        <v>22</v>
      </c>
      <c r="L567" s="19">
        <f>(((N567/60)/60)/24)+DATE(1970,1,1)</f>
        <v>40862.25</v>
      </c>
      <c r="M567" s="16">
        <f>(((N567/60)/60)/24)+DATE(1970,1,1)</f>
        <v>40862.25</v>
      </c>
      <c r="N567">
        <v>1321336800</v>
      </c>
      <c r="O567" s="19">
        <f>(((P567/60)/60)/24)+DATE(1970,1,1)</f>
        <v>40882.25</v>
      </c>
      <c r="P567">
        <v>1323064800</v>
      </c>
      <c r="Q567" t="b">
        <v>0</v>
      </c>
      <c r="R567" t="b">
        <v>0</v>
      </c>
      <c r="S567" t="s">
        <v>33</v>
      </c>
      <c r="T567" t="str">
        <f>LEFT(S567,FIND("~",SUBSTITUTE(S567,"/","~",LEN(S567)-LEN(SUBSTITUTE(S567,"/",""))))-1)</f>
        <v>theater</v>
      </c>
      <c r="U567" t="str">
        <f>RIGHT(S567,LEN(S567)-FIND("/",S567))</f>
        <v>plays</v>
      </c>
    </row>
    <row r="568" spans="1:21" x14ac:dyDescent="0.35">
      <c r="A568">
        <v>566</v>
      </c>
      <c r="B568" s="4" t="s">
        <v>1176</v>
      </c>
      <c r="C568" s="3" t="s">
        <v>1177</v>
      </c>
      <c r="D568" s="11">
        <v>9400</v>
      </c>
      <c r="E568" s="11">
        <v>4124</v>
      </c>
      <c r="F568" s="9">
        <f>E568/D568*100</f>
        <v>43.872340425531917</v>
      </c>
      <c r="G568" s="6" t="s">
        <v>20</v>
      </c>
      <c r="H568">
        <v>37</v>
      </c>
      <c r="I568" s="11">
        <f>E568/H568</f>
        <v>111.45945945945945</v>
      </c>
      <c r="J568" t="s">
        <v>21</v>
      </c>
      <c r="K568" t="s">
        <v>22</v>
      </c>
      <c r="L568" s="19">
        <f>(((N568/60)/60)/24)+DATE(1970,1,1)</f>
        <v>42424.25</v>
      </c>
      <c r="M568" s="16">
        <f>(((N568/60)/60)/24)+DATE(1970,1,1)</f>
        <v>42424.25</v>
      </c>
      <c r="N568">
        <v>1456293600</v>
      </c>
      <c r="O568" s="19">
        <f>(((P568/60)/60)/24)+DATE(1970,1,1)</f>
        <v>42447.208333333328</v>
      </c>
      <c r="P568">
        <v>1458277200</v>
      </c>
      <c r="Q568" t="b">
        <v>0</v>
      </c>
      <c r="R568" t="b">
        <v>1</v>
      </c>
      <c r="S568" t="s">
        <v>50</v>
      </c>
      <c r="T568" t="str">
        <f>LEFT(S568,FIND("~",SUBSTITUTE(S568,"/","~",LEN(S568)-LEN(SUBSTITUTE(S568,"/",""))))-1)</f>
        <v>music</v>
      </c>
      <c r="U568" t="str">
        <f>RIGHT(S568,LEN(S568)-FIND("/",S568))</f>
        <v>electric music</v>
      </c>
    </row>
    <row r="569" spans="1:21" ht="31" x14ac:dyDescent="0.35">
      <c r="A569">
        <v>567</v>
      </c>
      <c r="B569" s="4" t="s">
        <v>1178</v>
      </c>
      <c r="C569" s="3" t="s">
        <v>1179</v>
      </c>
      <c r="D569" s="11">
        <v>9400</v>
      </c>
      <c r="E569" s="11">
        <v>14865</v>
      </c>
      <c r="F569" s="9">
        <f>E569/D569*100</f>
        <v>158.13829787234042</v>
      </c>
      <c r="G569" s="6" t="s">
        <v>20</v>
      </c>
      <c r="H569">
        <v>244</v>
      </c>
      <c r="I569" s="11">
        <f>E569/H569</f>
        <v>60.922131147540981</v>
      </c>
      <c r="J569" t="s">
        <v>21</v>
      </c>
      <c r="K569" t="s">
        <v>22</v>
      </c>
      <c r="L569" s="19">
        <f>(((N569/60)/60)/24)+DATE(1970,1,1)</f>
        <v>41830.208333333336</v>
      </c>
      <c r="M569" s="16">
        <f>(((N569/60)/60)/24)+DATE(1970,1,1)</f>
        <v>41830.208333333336</v>
      </c>
      <c r="N569">
        <v>1404968400</v>
      </c>
      <c r="O569" s="19">
        <f>(((P569/60)/60)/24)+DATE(1970,1,1)</f>
        <v>41832.208333333336</v>
      </c>
      <c r="P569">
        <v>1405141200</v>
      </c>
      <c r="Q569" t="b">
        <v>0</v>
      </c>
      <c r="R569" t="b">
        <v>0</v>
      </c>
      <c r="S569" t="s">
        <v>23</v>
      </c>
      <c r="T569" t="str">
        <f>LEFT(S569,FIND("~",SUBSTITUTE(S569,"/","~",LEN(S569)-LEN(SUBSTITUTE(S569,"/",""))))-1)</f>
        <v>music</v>
      </c>
      <c r="U569" t="str">
        <f>RIGHT(S569,LEN(S569)-FIND("/",S569))</f>
        <v>rock</v>
      </c>
    </row>
    <row r="570" spans="1:21" x14ac:dyDescent="0.35">
      <c r="A570">
        <v>568</v>
      </c>
      <c r="B570" s="4" t="s">
        <v>1180</v>
      </c>
      <c r="C570" s="3" t="s">
        <v>1181</v>
      </c>
      <c r="D570" s="11">
        <v>9400</v>
      </c>
      <c r="E570" s="11">
        <v>134688</v>
      </c>
      <c r="F570" s="9">
        <f>E570/D570*100</f>
        <v>1432.8510638297873</v>
      </c>
      <c r="G570" s="6" t="s">
        <v>20</v>
      </c>
      <c r="H570">
        <v>5180</v>
      </c>
      <c r="I570" s="11">
        <f>E570/H570</f>
        <v>26.0015444015444</v>
      </c>
      <c r="J570" t="s">
        <v>21</v>
      </c>
      <c r="K570" t="s">
        <v>22</v>
      </c>
      <c r="L570" s="19">
        <f>(((N570/60)/60)/24)+DATE(1970,1,1)</f>
        <v>40374.208333333336</v>
      </c>
      <c r="M570" s="16">
        <f>(((N570/60)/60)/24)+DATE(1970,1,1)</f>
        <v>40374.208333333336</v>
      </c>
      <c r="N570">
        <v>1279170000</v>
      </c>
      <c r="O570" s="19">
        <f>(((P570/60)/60)/24)+DATE(1970,1,1)</f>
        <v>40419.208333333336</v>
      </c>
      <c r="P570">
        <v>1283058000</v>
      </c>
      <c r="Q570" t="b">
        <v>0</v>
      </c>
      <c r="R570" t="b">
        <v>0</v>
      </c>
      <c r="S570" t="s">
        <v>33</v>
      </c>
      <c r="T570" t="str">
        <f>LEFT(S570,FIND("~",SUBSTITUTE(S570,"/","~",LEN(S570)-LEN(SUBSTITUTE(S570,"/",""))))-1)</f>
        <v>theater</v>
      </c>
      <c r="U570" t="str">
        <f>RIGHT(S570,LEN(S570)-FIND("/",S570))</f>
        <v>plays</v>
      </c>
    </row>
    <row r="571" spans="1:21" x14ac:dyDescent="0.35">
      <c r="A571">
        <v>569</v>
      </c>
      <c r="B571" s="4" t="s">
        <v>1182</v>
      </c>
      <c r="C571" s="3" t="s">
        <v>1183</v>
      </c>
      <c r="D571" s="11">
        <v>9400</v>
      </c>
      <c r="E571" s="11">
        <v>47705</v>
      </c>
      <c r="F571" s="9">
        <f>E571/D571*100</f>
        <v>507.5</v>
      </c>
      <c r="G571" s="6" t="s">
        <v>20</v>
      </c>
      <c r="H571">
        <v>589</v>
      </c>
      <c r="I571" s="11">
        <f>E571/H571</f>
        <v>80.993208828522924</v>
      </c>
      <c r="J571" t="s">
        <v>107</v>
      </c>
      <c r="K571" t="s">
        <v>108</v>
      </c>
      <c r="L571" s="19">
        <f>(((N571/60)/60)/24)+DATE(1970,1,1)</f>
        <v>40554.25</v>
      </c>
      <c r="M571" s="16">
        <f>(((N571/60)/60)/24)+DATE(1970,1,1)</f>
        <v>40554.25</v>
      </c>
      <c r="N571">
        <v>1294725600</v>
      </c>
      <c r="O571" s="19">
        <f>(((P571/60)/60)/24)+DATE(1970,1,1)</f>
        <v>40566.25</v>
      </c>
      <c r="P571">
        <v>1295762400</v>
      </c>
      <c r="Q571" t="b">
        <v>0</v>
      </c>
      <c r="R571" t="b">
        <v>0</v>
      </c>
      <c r="S571" t="s">
        <v>71</v>
      </c>
      <c r="T571" t="str">
        <f>LEFT(S571,FIND("~",SUBSTITUTE(S571,"/","~",LEN(S571)-LEN(SUBSTITUTE(S571,"/",""))))-1)</f>
        <v>film &amp; video</v>
      </c>
      <c r="U571" t="str">
        <f>RIGHT(S571,LEN(S571)-FIND("/",S571))</f>
        <v>animation</v>
      </c>
    </row>
    <row r="572" spans="1:21" x14ac:dyDescent="0.35">
      <c r="A572">
        <v>570</v>
      </c>
      <c r="B572" s="4" t="s">
        <v>1184</v>
      </c>
      <c r="C572" s="3" t="s">
        <v>1185</v>
      </c>
      <c r="D572" s="11">
        <v>9400</v>
      </c>
      <c r="E572" s="11">
        <v>95364</v>
      </c>
      <c r="F572" s="9">
        <f>E572/D572*100</f>
        <v>1014.5106382978722</v>
      </c>
      <c r="G572" s="6" t="s">
        <v>20</v>
      </c>
      <c r="H572">
        <v>2725</v>
      </c>
      <c r="I572" s="11">
        <f>E572/H572</f>
        <v>34.995963302752294</v>
      </c>
      <c r="J572" t="s">
        <v>21</v>
      </c>
      <c r="K572" t="s">
        <v>22</v>
      </c>
      <c r="L572" s="19">
        <f>(((N572/60)/60)/24)+DATE(1970,1,1)</f>
        <v>41993.25</v>
      </c>
      <c r="M572" s="16">
        <f>(((N572/60)/60)/24)+DATE(1970,1,1)</f>
        <v>41993.25</v>
      </c>
      <c r="N572">
        <v>1419055200</v>
      </c>
      <c r="O572" s="19">
        <f>(((P572/60)/60)/24)+DATE(1970,1,1)</f>
        <v>41999.25</v>
      </c>
      <c r="P572">
        <v>1419573600</v>
      </c>
      <c r="Q572" t="b">
        <v>0</v>
      </c>
      <c r="R572" t="b">
        <v>1</v>
      </c>
      <c r="S572" t="s">
        <v>23</v>
      </c>
      <c r="T572" t="str">
        <f>LEFT(S572,FIND("~",SUBSTITUTE(S572,"/","~",LEN(S572)-LEN(SUBSTITUTE(S572,"/",""))))-1)</f>
        <v>music</v>
      </c>
      <c r="U572" t="str">
        <f>RIGHT(S572,LEN(S572)-FIND("/",S572))</f>
        <v>rock</v>
      </c>
    </row>
    <row r="573" spans="1:21" x14ac:dyDescent="0.35">
      <c r="A573">
        <v>571</v>
      </c>
      <c r="B573" s="4" t="s">
        <v>1186</v>
      </c>
      <c r="C573" s="3" t="s">
        <v>1187</v>
      </c>
      <c r="D573" s="11">
        <v>9400</v>
      </c>
      <c r="E573" s="11">
        <v>3295</v>
      </c>
      <c r="F573" s="9">
        <f>E573/D573*100</f>
        <v>35.053191489361701</v>
      </c>
      <c r="G573" s="6" t="s">
        <v>20</v>
      </c>
      <c r="H573">
        <v>35</v>
      </c>
      <c r="I573" s="11">
        <f>E573/H573</f>
        <v>94.142857142857139</v>
      </c>
      <c r="J573" t="s">
        <v>107</v>
      </c>
      <c r="K573" t="s">
        <v>108</v>
      </c>
      <c r="L573" s="19">
        <f>(((N573/60)/60)/24)+DATE(1970,1,1)</f>
        <v>42174.208333333328</v>
      </c>
      <c r="M573" s="16">
        <f>(((N573/60)/60)/24)+DATE(1970,1,1)</f>
        <v>42174.208333333328</v>
      </c>
      <c r="N573">
        <v>1434690000</v>
      </c>
      <c r="O573" s="19">
        <f>(((P573/60)/60)/24)+DATE(1970,1,1)</f>
        <v>42221.208333333328</v>
      </c>
      <c r="P573">
        <v>1438750800</v>
      </c>
      <c r="Q573" t="b">
        <v>0</v>
      </c>
      <c r="R573" t="b">
        <v>0</v>
      </c>
      <c r="S573" t="s">
        <v>100</v>
      </c>
      <c r="T573" t="str">
        <f>LEFT(S573,FIND("~",SUBSTITUTE(S573,"/","~",LEN(S573)-LEN(SUBSTITUTE(S573,"/",""))))-1)</f>
        <v>film &amp; video</v>
      </c>
      <c r="U573" t="str">
        <f>RIGHT(S573,LEN(S573)-FIND("/",S573))</f>
        <v>shorts</v>
      </c>
    </row>
    <row r="574" spans="1:21" x14ac:dyDescent="0.35">
      <c r="A574">
        <v>572</v>
      </c>
      <c r="B574" s="4" t="s">
        <v>1188</v>
      </c>
      <c r="C574" s="3" t="s">
        <v>1189</v>
      </c>
      <c r="D574" s="11">
        <v>9400</v>
      </c>
      <c r="E574" s="11">
        <v>4896</v>
      </c>
      <c r="F574" s="9">
        <f>E574/D574*100</f>
        <v>52.085106382978722</v>
      </c>
      <c r="G574" s="6" t="s">
        <v>20</v>
      </c>
      <c r="H574">
        <v>94</v>
      </c>
      <c r="I574" s="11">
        <f>E574/H574</f>
        <v>52.085106382978722</v>
      </c>
      <c r="J574" t="s">
        <v>21</v>
      </c>
      <c r="K574" t="s">
        <v>22</v>
      </c>
      <c r="L574" s="19">
        <f>(((N574/60)/60)/24)+DATE(1970,1,1)</f>
        <v>42275.208333333328</v>
      </c>
      <c r="M574" s="16">
        <f>(((N574/60)/60)/24)+DATE(1970,1,1)</f>
        <v>42275.208333333328</v>
      </c>
      <c r="N574">
        <v>1443416400</v>
      </c>
      <c r="O574" s="19">
        <f>(((P574/60)/60)/24)+DATE(1970,1,1)</f>
        <v>42291.208333333328</v>
      </c>
      <c r="P574">
        <v>1444798800</v>
      </c>
      <c r="Q574" t="b">
        <v>0</v>
      </c>
      <c r="R574" t="b">
        <v>1</v>
      </c>
      <c r="S574" t="s">
        <v>23</v>
      </c>
      <c r="T574" t="str">
        <f>LEFT(S574,FIND("~",SUBSTITUTE(S574,"/","~",LEN(S574)-LEN(SUBSTITUTE(S574,"/",""))))-1)</f>
        <v>music</v>
      </c>
      <c r="U574" t="str">
        <f>RIGHT(S574,LEN(S574)-FIND("/",S574))</f>
        <v>rock</v>
      </c>
    </row>
    <row r="575" spans="1:21" x14ac:dyDescent="0.35">
      <c r="A575">
        <v>573</v>
      </c>
      <c r="B575" s="4" t="s">
        <v>1190</v>
      </c>
      <c r="C575" s="3" t="s">
        <v>1191</v>
      </c>
      <c r="D575" s="11">
        <v>9500</v>
      </c>
      <c r="E575" s="11">
        <v>7496</v>
      </c>
      <c r="F575" s="9">
        <f>E575/D575*100</f>
        <v>78.905263157894737</v>
      </c>
      <c r="G575" s="6" t="s">
        <v>20</v>
      </c>
      <c r="H575">
        <v>300</v>
      </c>
      <c r="I575" s="11">
        <f>E575/H575</f>
        <v>24.986666666666668</v>
      </c>
      <c r="J575" t="s">
        <v>21</v>
      </c>
      <c r="K575" t="s">
        <v>22</v>
      </c>
      <c r="L575" s="19">
        <f>(((N575/60)/60)/24)+DATE(1970,1,1)</f>
        <v>41761.208333333336</v>
      </c>
      <c r="M575" s="16">
        <f>(((N575/60)/60)/24)+DATE(1970,1,1)</f>
        <v>41761.208333333336</v>
      </c>
      <c r="N575">
        <v>1399006800</v>
      </c>
      <c r="O575" s="19">
        <f>(((P575/60)/60)/24)+DATE(1970,1,1)</f>
        <v>41763.208333333336</v>
      </c>
      <c r="P575">
        <v>1399179600</v>
      </c>
      <c r="Q575" t="b">
        <v>0</v>
      </c>
      <c r="R575" t="b">
        <v>0</v>
      </c>
      <c r="S575" t="s">
        <v>1029</v>
      </c>
      <c r="T575" t="str">
        <f>LEFT(S575,FIND("~",SUBSTITUTE(S575,"/","~",LEN(S575)-LEN(SUBSTITUTE(S575,"/",""))))-1)</f>
        <v>journalism</v>
      </c>
      <c r="U575" t="str">
        <f>RIGHT(S575,LEN(S575)-FIND("/",S575))</f>
        <v>audio</v>
      </c>
    </row>
    <row r="576" spans="1:21" x14ac:dyDescent="0.35">
      <c r="A576">
        <v>574</v>
      </c>
      <c r="B576" s="4" t="s">
        <v>1192</v>
      </c>
      <c r="C576" s="3" t="s">
        <v>1193</v>
      </c>
      <c r="D576" s="11">
        <v>9500</v>
      </c>
      <c r="E576" s="11">
        <v>9967</v>
      </c>
      <c r="F576" s="9">
        <f>E576/D576*100</f>
        <v>104.91578947368421</v>
      </c>
      <c r="G576" s="6" t="s">
        <v>20</v>
      </c>
      <c r="H576">
        <v>144</v>
      </c>
      <c r="I576" s="11">
        <f>E576/H576</f>
        <v>69.215277777777771</v>
      </c>
      <c r="J576" t="s">
        <v>21</v>
      </c>
      <c r="K576" t="s">
        <v>22</v>
      </c>
      <c r="L576" s="19">
        <f>(((N576/60)/60)/24)+DATE(1970,1,1)</f>
        <v>43806.25</v>
      </c>
      <c r="M576" s="16">
        <f>(((N576/60)/60)/24)+DATE(1970,1,1)</f>
        <v>43806.25</v>
      </c>
      <c r="N576">
        <v>1575698400</v>
      </c>
      <c r="O576" s="19">
        <f>(((P576/60)/60)/24)+DATE(1970,1,1)</f>
        <v>43816.25</v>
      </c>
      <c r="P576">
        <v>1576562400</v>
      </c>
      <c r="Q576" t="b">
        <v>0</v>
      </c>
      <c r="R576" t="b">
        <v>1</v>
      </c>
      <c r="S576" t="s">
        <v>17</v>
      </c>
      <c r="T576" t="str">
        <f>LEFT(S576,FIND("~",SUBSTITUTE(S576,"/","~",LEN(S576)-LEN(SUBSTITUTE(S576,"/",""))))-1)</f>
        <v>food</v>
      </c>
      <c r="U576" t="str">
        <f>RIGHT(S576,LEN(S576)-FIND("/",S576))</f>
        <v>food trucks</v>
      </c>
    </row>
    <row r="577" spans="1:21" x14ac:dyDescent="0.35">
      <c r="A577">
        <v>575</v>
      </c>
      <c r="B577" s="4" t="s">
        <v>1194</v>
      </c>
      <c r="C577" s="3" t="s">
        <v>1195</v>
      </c>
      <c r="D577" s="11">
        <v>9500</v>
      </c>
      <c r="E577" s="11">
        <v>52421</v>
      </c>
      <c r="F577" s="9">
        <f>E577/D577*100</f>
        <v>551.79999999999995</v>
      </c>
      <c r="G577" s="6" t="s">
        <v>20</v>
      </c>
      <c r="H577">
        <v>558</v>
      </c>
      <c r="I577" s="11">
        <f>E577/H577</f>
        <v>93.944444444444443</v>
      </c>
      <c r="J577" t="s">
        <v>21</v>
      </c>
      <c r="K577" t="s">
        <v>22</v>
      </c>
      <c r="L577" s="19">
        <f>(((N577/60)/60)/24)+DATE(1970,1,1)</f>
        <v>41779.208333333336</v>
      </c>
      <c r="M577" s="16">
        <f>(((N577/60)/60)/24)+DATE(1970,1,1)</f>
        <v>41779.208333333336</v>
      </c>
      <c r="N577">
        <v>1400562000</v>
      </c>
      <c r="O577" s="19">
        <f>(((P577/60)/60)/24)+DATE(1970,1,1)</f>
        <v>41782.208333333336</v>
      </c>
      <c r="P577">
        <v>1400821200</v>
      </c>
      <c r="Q577" t="b">
        <v>0</v>
      </c>
      <c r="R577" t="b">
        <v>1</v>
      </c>
      <c r="S577" t="s">
        <v>33</v>
      </c>
      <c r="T577" t="str">
        <f>LEFT(S577,FIND("~",SUBSTITUTE(S577,"/","~",LEN(S577)-LEN(SUBSTITUTE(S577,"/",""))))-1)</f>
        <v>theater</v>
      </c>
      <c r="U577" t="str">
        <f>RIGHT(S577,LEN(S577)-FIND("/",S577))</f>
        <v>plays</v>
      </c>
    </row>
    <row r="578" spans="1:21" ht="31" x14ac:dyDescent="0.35">
      <c r="A578">
        <v>576</v>
      </c>
      <c r="B578" s="4" t="s">
        <v>1196</v>
      </c>
      <c r="C578" s="3" t="s">
        <v>1197</v>
      </c>
      <c r="D578" s="11">
        <v>9500</v>
      </c>
      <c r="E578" s="11">
        <v>6298</v>
      </c>
      <c r="F578" s="9">
        <f>E578/D578*100</f>
        <v>66.294736842105266</v>
      </c>
      <c r="G578" s="6" t="s">
        <v>20</v>
      </c>
      <c r="H578">
        <v>64</v>
      </c>
      <c r="I578" s="11">
        <f>E578/H578</f>
        <v>98.40625</v>
      </c>
      <c r="J578" t="s">
        <v>21</v>
      </c>
      <c r="K578" t="s">
        <v>22</v>
      </c>
      <c r="L578" s="19">
        <f>(((N578/60)/60)/24)+DATE(1970,1,1)</f>
        <v>43040.208333333328</v>
      </c>
      <c r="M578" s="16">
        <f>(((N578/60)/60)/24)+DATE(1970,1,1)</f>
        <v>43040.208333333328</v>
      </c>
      <c r="N578">
        <v>1509512400</v>
      </c>
      <c r="O578" s="19">
        <f>(((P578/60)/60)/24)+DATE(1970,1,1)</f>
        <v>43057.25</v>
      </c>
      <c r="P578">
        <v>1510984800</v>
      </c>
      <c r="Q578" t="b">
        <v>0</v>
      </c>
      <c r="R578" t="b">
        <v>0</v>
      </c>
      <c r="S578" t="s">
        <v>33</v>
      </c>
      <c r="T578" t="str">
        <f>LEFT(S578,FIND("~",SUBSTITUTE(S578,"/","~",LEN(S578)-LEN(SUBSTITUTE(S578,"/",""))))-1)</f>
        <v>theater</v>
      </c>
      <c r="U578" t="str">
        <f>RIGHT(S578,LEN(S578)-FIND("/",S578))</f>
        <v>plays</v>
      </c>
    </row>
    <row r="579" spans="1:21" x14ac:dyDescent="0.35">
      <c r="A579">
        <v>577</v>
      </c>
      <c r="B579" s="4" t="s">
        <v>1198</v>
      </c>
      <c r="C579" s="3" t="s">
        <v>1199</v>
      </c>
      <c r="D579" s="11">
        <v>9500</v>
      </c>
      <c r="E579" s="11">
        <v>1546</v>
      </c>
      <c r="F579" s="9">
        <f>E579/D579*100</f>
        <v>16.273684210526316</v>
      </c>
      <c r="G579" s="6" t="s">
        <v>20</v>
      </c>
      <c r="H579">
        <v>37</v>
      </c>
      <c r="I579" s="11">
        <f>E579/H579</f>
        <v>41.783783783783782</v>
      </c>
      <c r="J579" t="s">
        <v>21</v>
      </c>
      <c r="K579" t="s">
        <v>22</v>
      </c>
      <c r="L579" s="19">
        <f>(((N579/60)/60)/24)+DATE(1970,1,1)</f>
        <v>40613.25</v>
      </c>
      <c r="M579" s="16">
        <f>(((N579/60)/60)/24)+DATE(1970,1,1)</f>
        <v>40613.25</v>
      </c>
      <c r="N579">
        <v>1299823200</v>
      </c>
      <c r="O579" s="19">
        <f>(((P579/60)/60)/24)+DATE(1970,1,1)</f>
        <v>40639.208333333336</v>
      </c>
      <c r="P579">
        <v>1302066000</v>
      </c>
      <c r="Q579" t="b">
        <v>0</v>
      </c>
      <c r="R579" t="b">
        <v>0</v>
      </c>
      <c r="S579" t="s">
        <v>159</v>
      </c>
      <c r="T579" t="str">
        <f>LEFT(S579,FIND("~",SUBSTITUTE(S579,"/","~",LEN(S579)-LEN(SUBSTITUTE(S579,"/",""))))-1)</f>
        <v>music</v>
      </c>
      <c r="U579" t="str">
        <f>RIGHT(S579,LEN(S579)-FIND("/",S579))</f>
        <v>jazz</v>
      </c>
    </row>
    <row r="580" spans="1:21" x14ac:dyDescent="0.35">
      <c r="A580">
        <v>578</v>
      </c>
      <c r="B580" s="4" t="s">
        <v>1200</v>
      </c>
      <c r="C580" s="3" t="s">
        <v>1201</v>
      </c>
      <c r="D580" s="11">
        <v>9600</v>
      </c>
      <c r="E580" s="11">
        <v>16168</v>
      </c>
      <c r="F580" s="9">
        <f>E580/D580*100</f>
        <v>168.41666666666666</v>
      </c>
      <c r="G580" s="6" t="s">
        <v>20</v>
      </c>
      <c r="H580">
        <v>245</v>
      </c>
      <c r="I580" s="11">
        <f>E580/H580</f>
        <v>65.991836734693877</v>
      </c>
      <c r="J580" t="s">
        <v>21</v>
      </c>
      <c r="K580" t="s">
        <v>22</v>
      </c>
      <c r="L580" s="19">
        <f>(((N580/60)/60)/24)+DATE(1970,1,1)</f>
        <v>40878.25</v>
      </c>
      <c r="M580" s="16">
        <f>(((N580/60)/60)/24)+DATE(1970,1,1)</f>
        <v>40878.25</v>
      </c>
      <c r="N580">
        <v>1322719200</v>
      </c>
      <c r="O580" s="19">
        <f>(((P580/60)/60)/24)+DATE(1970,1,1)</f>
        <v>40881.25</v>
      </c>
      <c r="P580">
        <v>1322978400</v>
      </c>
      <c r="Q580" t="b">
        <v>0</v>
      </c>
      <c r="R580" t="b">
        <v>0</v>
      </c>
      <c r="S580" t="s">
        <v>474</v>
      </c>
      <c r="T580" t="str">
        <f>LEFT(S580,FIND("~",SUBSTITUTE(S580,"/","~",LEN(S580)-LEN(SUBSTITUTE(S580,"/",""))))-1)</f>
        <v>film &amp; video</v>
      </c>
      <c r="U580" t="str">
        <f>RIGHT(S580,LEN(S580)-FIND("/",S580))</f>
        <v>science fiction</v>
      </c>
    </row>
    <row r="581" spans="1:21" x14ac:dyDescent="0.35">
      <c r="A581">
        <v>579</v>
      </c>
      <c r="B581" s="4" t="s">
        <v>1202</v>
      </c>
      <c r="C581" s="3" t="s">
        <v>1203</v>
      </c>
      <c r="D581" s="11">
        <v>9600</v>
      </c>
      <c r="E581" s="11">
        <v>6269</v>
      </c>
      <c r="F581" s="9">
        <f>E581/D581*100</f>
        <v>65.302083333333343</v>
      </c>
      <c r="G581" s="6" t="s">
        <v>20</v>
      </c>
      <c r="H581">
        <v>87</v>
      </c>
      <c r="I581" s="11">
        <f>E581/H581</f>
        <v>72.05747126436782</v>
      </c>
      <c r="J581" t="s">
        <v>21</v>
      </c>
      <c r="K581" t="s">
        <v>22</v>
      </c>
      <c r="L581" s="19">
        <f>(((N581/60)/60)/24)+DATE(1970,1,1)</f>
        <v>40762.208333333336</v>
      </c>
      <c r="M581" s="16">
        <f>(((N581/60)/60)/24)+DATE(1970,1,1)</f>
        <v>40762.208333333336</v>
      </c>
      <c r="N581">
        <v>1312693200</v>
      </c>
      <c r="O581" s="19">
        <f>(((P581/60)/60)/24)+DATE(1970,1,1)</f>
        <v>40774.208333333336</v>
      </c>
      <c r="P581">
        <v>1313730000</v>
      </c>
      <c r="Q581" t="b">
        <v>0</v>
      </c>
      <c r="R581" t="b">
        <v>0</v>
      </c>
      <c r="S581" t="s">
        <v>159</v>
      </c>
      <c r="T581" t="str">
        <f>LEFT(S581,FIND("~",SUBSTITUTE(S581,"/","~",LEN(S581)-LEN(SUBSTITUTE(S581,"/",""))))-1)</f>
        <v>music</v>
      </c>
      <c r="U581" t="str">
        <f>RIGHT(S581,LEN(S581)-FIND("/",S581))</f>
        <v>jazz</v>
      </c>
    </row>
    <row r="582" spans="1:21" x14ac:dyDescent="0.35">
      <c r="A582">
        <v>580</v>
      </c>
      <c r="B582" s="4" t="s">
        <v>556</v>
      </c>
      <c r="C582" s="3" t="s">
        <v>1204</v>
      </c>
      <c r="D582" s="11">
        <v>9600</v>
      </c>
      <c r="E582" s="11">
        <v>149578</v>
      </c>
      <c r="F582" s="9">
        <f>E582/D582*100</f>
        <v>1558.1041666666665</v>
      </c>
      <c r="G582" s="6" t="s">
        <v>20</v>
      </c>
      <c r="H582">
        <v>3116</v>
      </c>
      <c r="I582" s="11">
        <f>E582/H582</f>
        <v>48.003209242618745</v>
      </c>
      <c r="J582" t="s">
        <v>21</v>
      </c>
      <c r="K582" t="s">
        <v>22</v>
      </c>
      <c r="L582" s="19">
        <f>(((N582/60)/60)/24)+DATE(1970,1,1)</f>
        <v>41696.25</v>
      </c>
      <c r="M582" s="16">
        <f>(((N582/60)/60)/24)+DATE(1970,1,1)</f>
        <v>41696.25</v>
      </c>
      <c r="N582">
        <v>1393394400</v>
      </c>
      <c r="O582" s="19">
        <f>(((P582/60)/60)/24)+DATE(1970,1,1)</f>
        <v>41704.25</v>
      </c>
      <c r="P582">
        <v>1394085600</v>
      </c>
      <c r="Q582" t="b">
        <v>0</v>
      </c>
      <c r="R582" t="b">
        <v>0</v>
      </c>
      <c r="S582" t="s">
        <v>33</v>
      </c>
      <c r="T582" t="str">
        <f>LEFT(S582,FIND("~",SUBSTITUTE(S582,"/","~",LEN(S582)-LEN(SUBSTITUTE(S582,"/",""))))-1)</f>
        <v>theater</v>
      </c>
      <c r="U582" t="str">
        <f>RIGHT(S582,LEN(S582)-FIND("/",S582))</f>
        <v>plays</v>
      </c>
    </row>
    <row r="583" spans="1:21" x14ac:dyDescent="0.35">
      <c r="A583">
        <v>581</v>
      </c>
      <c r="B583" s="4" t="s">
        <v>1205</v>
      </c>
      <c r="C583" s="3" t="s">
        <v>1206</v>
      </c>
      <c r="D583" s="11">
        <v>9600</v>
      </c>
      <c r="E583" s="11">
        <v>3841</v>
      </c>
      <c r="F583" s="9">
        <f>E583/D583*100</f>
        <v>40.010416666666664</v>
      </c>
      <c r="G583" s="6" t="s">
        <v>20</v>
      </c>
      <c r="H583">
        <v>71</v>
      </c>
      <c r="I583" s="11">
        <f>E583/H583</f>
        <v>54.098591549295776</v>
      </c>
      <c r="J583" t="s">
        <v>21</v>
      </c>
      <c r="K583" t="s">
        <v>22</v>
      </c>
      <c r="L583" s="19">
        <f>(((N583/60)/60)/24)+DATE(1970,1,1)</f>
        <v>40662.208333333336</v>
      </c>
      <c r="M583" s="16">
        <f>(((N583/60)/60)/24)+DATE(1970,1,1)</f>
        <v>40662.208333333336</v>
      </c>
      <c r="N583">
        <v>1304053200</v>
      </c>
      <c r="O583" s="19">
        <f>(((P583/60)/60)/24)+DATE(1970,1,1)</f>
        <v>40677.208333333336</v>
      </c>
      <c r="P583">
        <v>1305349200</v>
      </c>
      <c r="Q583" t="b">
        <v>0</v>
      </c>
      <c r="R583" t="b">
        <v>0</v>
      </c>
      <c r="S583" t="s">
        <v>28</v>
      </c>
      <c r="T583" t="str">
        <f>LEFT(S583,FIND("~",SUBSTITUTE(S583,"/","~",LEN(S583)-LEN(SUBSTITUTE(S583,"/",""))))-1)</f>
        <v>technology</v>
      </c>
      <c r="U583" t="str">
        <f>RIGHT(S583,LEN(S583)-FIND("/",S583))</f>
        <v>web</v>
      </c>
    </row>
    <row r="584" spans="1:21" x14ac:dyDescent="0.35">
      <c r="A584">
        <v>582</v>
      </c>
      <c r="B584" s="4" t="s">
        <v>1207</v>
      </c>
      <c r="C584" s="3" t="s">
        <v>1208</v>
      </c>
      <c r="D584" s="11">
        <v>9600</v>
      </c>
      <c r="E584" s="11">
        <v>4531</v>
      </c>
      <c r="F584" s="9">
        <f>E584/D584*100</f>
        <v>47.197916666666664</v>
      </c>
      <c r="G584" s="6" t="s">
        <v>20</v>
      </c>
      <c r="H584">
        <v>42</v>
      </c>
      <c r="I584" s="11">
        <f>E584/H584</f>
        <v>107.88095238095238</v>
      </c>
      <c r="J584" t="s">
        <v>21</v>
      </c>
      <c r="K584" t="s">
        <v>22</v>
      </c>
      <c r="L584" s="19">
        <f>(((N584/60)/60)/24)+DATE(1970,1,1)</f>
        <v>42165.208333333328</v>
      </c>
      <c r="M584" s="16">
        <f>(((N584/60)/60)/24)+DATE(1970,1,1)</f>
        <v>42165.208333333328</v>
      </c>
      <c r="N584">
        <v>1433912400</v>
      </c>
      <c r="O584" s="19">
        <f>(((P584/60)/60)/24)+DATE(1970,1,1)</f>
        <v>42170.208333333328</v>
      </c>
      <c r="P584">
        <v>1434344400</v>
      </c>
      <c r="Q584" t="b">
        <v>0</v>
      </c>
      <c r="R584" t="b">
        <v>1</v>
      </c>
      <c r="S584" t="s">
        <v>89</v>
      </c>
      <c r="T584" t="str">
        <f>LEFT(S584,FIND("~",SUBSTITUTE(S584,"/","~",LEN(S584)-LEN(SUBSTITUTE(S584,"/",""))))-1)</f>
        <v>games</v>
      </c>
      <c r="U584" t="str">
        <f>RIGHT(S584,LEN(S584)-FIND("/",S584))</f>
        <v>video games</v>
      </c>
    </row>
    <row r="585" spans="1:21" ht="31" x14ac:dyDescent="0.35">
      <c r="A585">
        <v>583</v>
      </c>
      <c r="B585" s="4" t="s">
        <v>1209</v>
      </c>
      <c r="C585" s="3" t="s">
        <v>1210</v>
      </c>
      <c r="D585" s="11">
        <v>9600</v>
      </c>
      <c r="E585" s="11">
        <v>60934</v>
      </c>
      <c r="F585" s="9">
        <f>E585/D585*100</f>
        <v>634.72916666666674</v>
      </c>
      <c r="G585" s="6" t="s">
        <v>20</v>
      </c>
      <c r="H585">
        <v>909</v>
      </c>
      <c r="I585" s="11">
        <f>E585/H585</f>
        <v>67.034103410341032</v>
      </c>
      <c r="J585" t="s">
        <v>21</v>
      </c>
      <c r="K585" t="s">
        <v>22</v>
      </c>
      <c r="L585" s="19">
        <f>(((N585/60)/60)/24)+DATE(1970,1,1)</f>
        <v>40959.25</v>
      </c>
      <c r="M585" s="16">
        <f>(((N585/60)/60)/24)+DATE(1970,1,1)</f>
        <v>40959.25</v>
      </c>
      <c r="N585">
        <v>1329717600</v>
      </c>
      <c r="O585" s="19">
        <f>(((P585/60)/60)/24)+DATE(1970,1,1)</f>
        <v>40976.25</v>
      </c>
      <c r="P585">
        <v>1331186400</v>
      </c>
      <c r="Q585" t="b">
        <v>0</v>
      </c>
      <c r="R585" t="b">
        <v>0</v>
      </c>
      <c r="S585" t="s">
        <v>42</v>
      </c>
      <c r="T585" t="str">
        <f>LEFT(S585,FIND("~",SUBSTITUTE(S585,"/","~",LEN(S585)-LEN(SUBSTITUTE(S585,"/",""))))-1)</f>
        <v>film &amp; video</v>
      </c>
      <c r="U585" t="str">
        <f>RIGHT(S585,LEN(S585)-FIND("/",S585))</f>
        <v>documentary</v>
      </c>
    </row>
    <row r="586" spans="1:21" x14ac:dyDescent="0.35">
      <c r="A586">
        <v>584</v>
      </c>
      <c r="B586" s="4" t="s">
        <v>45</v>
      </c>
      <c r="C586" s="3" t="s">
        <v>1211</v>
      </c>
      <c r="D586" s="11">
        <v>9700</v>
      </c>
      <c r="E586" s="11">
        <v>103255</v>
      </c>
      <c r="F586" s="9">
        <f>E586/D586*100</f>
        <v>1064.4845360824743</v>
      </c>
      <c r="G586" s="6" t="s">
        <v>20</v>
      </c>
      <c r="H586">
        <v>1613</v>
      </c>
      <c r="I586" s="11">
        <f>E586/H586</f>
        <v>64.01425914445133</v>
      </c>
      <c r="J586" t="s">
        <v>21</v>
      </c>
      <c r="K586" t="s">
        <v>22</v>
      </c>
      <c r="L586" s="19">
        <f>(((N586/60)/60)/24)+DATE(1970,1,1)</f>
        <v>41024.208333333336</v>
      </c>
      <c r="M586" s="16">
        <f>(((N586/60)/60)/24)+DATE(1970,1,1)</f>
        <v>41024.208333333336</v>
      </c>
      <c r="N586">
        <v>1335330000</v>
      </c>
      <c r="O586" s="19">
        <f>(((P586/60)/60)/24)+DATE(1970,1,1)</f>
        <v>41038.208333333336</v>
      </c>
      <c r="P586">
        <v>1336539600</v>
      </c>
      <c r="Q586" t="b">
        <v>0</v>
      </c>
      <c r="R586" t="b">
        <v>0</v>
      </c>
      <c r="S586" t="s">
        <v>28</v>
      </c>
      <c r="T586" t="str">
        <f>LEFT(S586,FIND("~",SUBSTITUTE(S586,"/","~",LEN(S586)-LEN(SUBSTITUTE(S586,"/",""))))-1)</f>
        <v>technology</v>
      </c>
      <c r="U586" t="str">
        <f>RIGHT(S586,LEN(S586)-FIND("/",S586))</f>
        <v>web</v>
      </c>
    </row>
    <row r="587" spans="1:21" x14ac:dyDescent="0.35">
      <c r="A587">
        <v>585</v>
      </c>
      <c r="B587" s="4" t="s">
        <v>1212</v>
      </c>
      <c r="C587" s="3" t="s">
        <v>1213</v>
      </c>
      <c r="D587" s="11">
        <v>9700</v>
      </c>
      <c r="E587" s="11">
        <v>13065</v>
      </c>
      <c r="F587" s="9">
        <f>E587/D587*100</f>
        <v>134.69072164948454</v>
      </c>
      <c r="G587" s="6" t="s">
        <v>20</v>
      </c>
      <c r="H587">
        <v>136</v>
      </c>
      <c r="I587" s="11">
        <f>E587/H587</f>
        <v>96.066176470588232</v>
      </c>
      <c r="J587" t="s">
        <v>21</v>
      </c>
      <c r="K587" t="s">
        <v>22</v>
      </c>
      <c r="L587" s="19">
        <f>(((N587/60)/60)/24)+DATE(1970,1,1)</f>
        <v>40255.208333333336</v>
      </c>
      <c r="M587" s="16">
        <f>(((N587/60)/60)/24)+DATE(1970,1,1)</f>
        <v>40255.208333333336</v>
      </c>
      <c r="N587">
        <v>1268888400</v>
      </c>
      <c r="O587" s="19">
        <f>(((P587/60)/60)/24)+DATE(1970,1,1)</f>
        <v>40265.208333333336</v>
      </c>
      <c r="P587">
        <v>1269752400</v>
      </c>
      <c r="Q587" t="b">
        <v>0</v>
      </c>
      <c r="R587" t="b">
        <v>0</v>
      </c>
      <c r="S587" t="s">
        <v>206</v>
      </c>
      <c r="T587" t="str">
        <f>LEFT(S587,FIND("~",SUBSTITUTE(S587,"/","~",LEN(S587)-LEN(SUBSTITUTE(S587,"/",""))))-1)</f>
        <v>publishing</v>
      </c>
      <c r="U587" t="str">
        <f>RIGHT(S587,LEN(S587)-FIND("/",S587))</f>
        <v>translations</v>
      </c>
    </row>
    <row r="588" spans="1:21" x14ac:dyDescent="0.35">
      <c r="A588">
        <v>586</v>
      </c>
      <c r="B588" s="4" t="s">
        <v>1214</v>
      </c>
      <c r="C588" s="3" t="s">
        <v>1215</v>
      </c>
      <c r="D588" s="11">
        <v>9700</v>
      </c>
      <c r="E588" s="11">
        <v>6654</v>
      </c>
      <c r="F588" s="9">
        <f>E588/D588*100</f>
        <v>68.597938144329902</v>
      </c>
      <c r="G588" s="6" t="s">
        <v>20</v>
      </c>
      <c r="H588">
        <v>130</v>
      </c>
      <c r="I588" s="11">
        <f>E588/H588</f>
        <v>51.184615384615384</v>
      </c>
      <c r="J588" t="s">
        <v>21</v>
      </c>
      <c r="K588" t="s">
        <v>22</v>
      </c>
      <c r="L588" s="19">
        <f>(((N588/60)/60)/24)+DATE(1970,1,1)</f>
        <v>40499.25</v>
      </c>
      <c r="M588" s="16">
        <f>(((N588/60)/60)/24)+DATE(1970,1,1)</f>
        <v>40499.25</v>
      </c>
      <c r="N588">
        <v>1289973600</v>
      </c>
      <c r="O588" s="19">
        <f>(((P588/60)/60)/24)+DATE(1970,1,1)</f>
        <v>40518.25</v>
      </c>
      <c r="P588">
        <v>1291615200</v>
      </c>
      <c r="Q588" t="b">
        <v>0</v>
      </c>
      <c r="R588" t="b">
        <v>0</v>
      </c>
      <c r="S588" t="s">
        <v>23</v>
      </c>
      <c r="T588" t="str">
        <f>LEFT(S588,FIND("~",SUBSTITUTE(S588,"/","~",LEN(S588)-LEN(SUBSTITUTE(S588,"/",""))))-1)</f>
        <v>music</v>
      </c>
      <c r="U588" t="str">
        <f>RIGHT(S588,LEN(S588)-FIND("/",S588))</f>
        <v>rock</v>
      </c>
    </row>
    <row r="589" spans="1:21" x14ac:dyDescent="0.35">
      <c r="A589">
        <v>587</v>
      </c>
      <c r="B589" s="4" t="s">
        <v>1216</v>
      </c>
      <c r="C589" s="3" t="s">
        <v>1217</v>
      </c>
      <c r="D589" s="11">
        <v>9700</v>
      </c>
      <c r="E589" s="11">
        <v>6852</v>
      </c>
      <c r="F589" s="9">
        <f>E589/D589*100</f>
        <v>70.639175257731949</v>
      </c>
      <c r="G589" s="6" t="s">
        <v>20</v>
      </c>
      <c r="H589">
        <v>156</v>
      </c>
      <c r="I589" s="11">
        <f>E589/H589</f>
        <v>43.92307692307692</v>
      </c>
      <c r="J589" t="s">
        <v>15</v>
      </c>
      <c r="K589" t="s">
        <v>16</v>
      </c>
      <c r="L589" s="19">
        <f>(((N589/60)/60)/24)+DATE(1970,1,1)</f>
        <v>43484.25</v>
      </c>
      <c r="M589" s="16">
        <f>(((N589/60)/60)/24)+DATE(1970,1,1)</f>
        <v>43484.25</v>
      </c>
      <c r="N589">
        <v>1547877600</v>
      </c>
      <c r="O589" s="19">
        <f>(((P589/60)/60)/24)+DATE(1970,1,1)</f>
        <v>43536.208333333328</v>
      </c>
      <c r="P589">
        <v>1552366800</v>
      </c>
      <c r="Q589" t="b">
        <v>0</v>
      </c>
      <c r="R589" t="b">
        <v>1</v>
      </c>
      <c r="S589" t="s">
        <v>17</v>
      </c>
      <c r="T589" t="str">
        <f>LEFT(S589,FIND("~",SUBSTITUTE(S589,"/","~",LEN(S589)-LEN(SUBSTITUTE(S589,"/",""))))-1)</f>
        <v>food</v>
      </c>
      <c r="U589" t="str">
        <f>RIGHT(S589,LEN(S589)-FIND("/",S589))</f>
        <v>food trucks</v>
      </c>
    </row>
    <row r="590" spans="1:21" x14ac:dyDescent="0.35">
      <c r="A590">
        <v>588</v>
      </c>
      <c r="B590" s="4" t="s">
        <v>1218</v>
      </c>
      <c r="C590" s="3" t="s">
        <v>1219</v>
      </c>
      <c r="D590" s="11">
        <v>9700</v>
      </c>
      <c r="E590" s="11">
        <v>124517</v>
      </c>
      <c r="F590" s="9">
        <f>E590/D590*100</f>
        <v>1283.680412371134</v>
      </c>
      <c r="G590" s="6" t="s">
        <v>20</v>
      </c>
      <c r="H590">
        <v>1368</v>
      </c>
      <c r="I590" s="11">
        <f>E590/H590</f>
        <v>91.021198830409361</v>
      </c>
      <c r="J590" t="s">
        <v>40</v>
      </c>
      <c r="K590" t="s">
        <v>41</v>
      </c>
      <c r="L590" s="19">
        <f>(((N590/60)/60)/24)+DATE(1970,1,1)</f>
        <v>40262.208333333336</v>
      </c>
      <c r="M590" s="16">
        <f>(((N590/60)/60)/24)+DATE(1970,1,1)</f>
        <v>40262.208333333336</v>
      </c>
      <c r="N590">
        <v>1269493200</v>
      </c>
      <c r="O590" s="19">
        <f>(((P590/60)/60)/24)+DATE(1970,1,1)</f>
        <v>40293.208333333336</v>
      </c>
      <c r="P590">
        <v>1272171600</v>
      </c>
      <c r="Q590" t="b">
        <v>0</v>
      </c>
      <c r="R590" t="b">
        <v>0</v>
      </c>
      <c r="S590" t="s">
        <v>33</v>
      </c>
      <c r="T590" t="str">
        <f>LEFT(S590,FIND("~",SUBSTITUTE(S590,"/","~",LEN(S590)-LEN(SUBSTITUTE(S590,"/",""))))-1)</f>
        <v>theater</v>
      </c>
      <c r="U590" t="str">
        <f>RIGHT(S590,LEN(S590)-FIND("/",S590))</f>
        <v>plays</v>
      </c>
    </row>
    <row r="591" spans="1:21" x14ac:dyDescent="0.35">
      <c r="A591">
        <v>589</v>
      </c>
      <c r="B591" s="4" t="s">
        <v>1220</v>
      </c>
      <c r="C591" s="3" t="s">
        <v>1221</v>
      </c>
      <c r="D591" s="11">
        <v>9800</v>
      </c>
      <c r="E591" s="11">
        <v>5113</v>
      </c>
      <c r="F591" s="9">
        <f>E591/D591*100</f>
        <v>52.173469387755098</v>
      </c>
      <c r="G591" s="6" t="s">
        <v>20</v>
      </c>
      <c r="H591">
        <v>102</v>
      </c>
      <c r="I591" s="11">
        <f>E591/H591</f>
        <v>50.127450980392155</v>
      </c>
      <c r="J591" t="s">
        <v>21</v>
      </c>
      <c r="K591" t="s">
        <v>22</v>
      </c>
      <c r="L591" s="19">
        <f>(((N591/60)/60)/24)+DATE(1970,1,1)</f>
        <v>42190.208333333328</v>
      </c>
      <c r="M591" s="16">
        <f>(((N591/60)/60)/24)+DATE(1970,1,1)</f>
        <v>42190.208333333328</v>
      </c>
      <c r="N591">
        <v>1436072400</v>
      </c>
      <c r="O591" s="19">
        <f>(((P591/60)/60)/24)+DATE(1970,1,1)</f>
        <v>42197.208333333328</v>
      </c>
      <c r="P591">
        <v>1436677200</v>
      </c>
      <c r="Q591" t="b">
        <v>0</v>
      </c>
      <c r="R591" t="b">
        <v>0</v>
      </c>
      <c r="S591" t="s">
        <v>42</v>
      </c>
      <c r="T591" t="str">
        <f>LEFT(S591,FIND("~",SUBSTITUTE(S591,"/","~",LEN(S591)-LEN(SUBSTITUTE(S591,"/",""))))-1)</f>
        <v>film &amp; video</v>
      </c>
      <c r="U591" t="str">
        <f>RIGHT(S591,LEN(S591)-FIND("/",S591))</f>
        <v>documentary</v>
      </c>
    </row>
    <row r="592" spans="1:21" ht="31" x14ac:dyDescent="0.35">
      <c r="A592">
        <v>590</v>
      </c>
      <c r="B592" s="4" t="s">
        <v>1222</v>
      </c>
      <c r="C592" s="3" t="s">
        <v>1223</v>
      </c>
      <c r="D592" s="11">
        <v>9800</v>
      </c>
      <c r="E592" s="11">
        <v>5824</v>
      </c>
      <c r="F592" s="9">
        <f>E592/D592*100</f>
        <v>59.428571428571431</v>
      </c>
      <c r="G592" s="6" t="s">
        <v>20</v>
      </c>
      <c r="H592">
        <v>86</v>
      </c>
      <c r="I592" s="11">
        <f>E592/H592</f>
        <v>67.720930232558146</v>
      </c>
      <c r="J592" t="s">
        <v>26</v>
      </c>
      <c r="K592" t="s">
        <v>27</v>
      </c>
      <c r="L592" s="19">
        <f>(((N592/60)/60)/24)+DATE(1970,1,1)</f>
        <v>41994.25</v>
      </c>
      <c r="M592" s="16">
        <f>(((N592/60)/60)/24)+DATE(1970,1,1)</f>
        <v>41994.25</v>
      </c>
      <c r="N592">
        <v>1419141600</v>
      </c>
      <c r="O592" s="19">
        <f>(((P592/60)/60)/24)+DATE(1970,1,1)</f>
        <v>42005.25</v>
      </c>
      <c r="P592">
        <v>1420092000</v>
      </c>
      <c r="Q592" t="b">
        <v>0</v>
      </c>
      <c r="R592" t="b">
        <v>0</v>
      </c>
      <c r="S592" t="s">
        <v>133</v>
      </c>
      <c r="T592" t="str">
        <f>LEFT(S592,FIND("~",SUBSTITUTE(S592,"/","~",LEN(S592)-LEN(SUBSTITUTE(S592,"/",""))))-1)</f>
        <v>publishing</v>
      </c>
      <c r="U592" t="str">
        <f>RIGHT(S592,LEN(S592)-FIND("/",S592))</f>
        <v>radio &amp; podcasts</v>
      </c>
    </row>
    <row r="593" spans="1:21" x14ac:dyDescent="0.35">
      <c r="A593">
        <v>591</v>
      </c>
      <c r="B593" s="4" t="s">
        <v>1224</v>
      </c>
      <c r="C593" s="3" t="s">
        <v>1225</v>
      </c>
      <c r="D593" s="11">
        <v>9800</v>
      </c>
      <c r="E593" s="11">
        <v>6226</v>
      </c>
      <c r="F593" s="9">
        <f>E593/D593*100</f>
        <v>63.530612244897952</v>
      </c>
      <c r="G593" s="6" t="s">
        <v>20</v>
      </c>
      <c r="H593">
        <v>102</v>
      </c>
      <c r="I593" s="11">
        <f>E593/H593</f>
        <v>61.03921568627451</v>
      </c>
      <c r="J593" t="s">
        <v>21</v>
      </c>
      <c r="K593" t="s">
        <v>22</v>
      </c>
      <c r="L593" s="19">
        <f>(((N593/60)/60)/24)+DATE(1970,1,1)</f>
        <v>40373.208333333336</v>
      </c>
      <c r="M593" s="16">
        <f>(((N593/60)/60)/24)+DATE(1970,1,1)</f>
        <v>40373.208333333336</v>
      </c>
      <c r="N593">
        <v>1279083600</v>
      </c>
      <c r="O593" s="19">
        <f>(((P593/60)/60)/24)+DATE(1970,1,1)</f>
        <v>40383.208333333336</v>
      </c>
      <c r="P593">
        <v>1279947600</v>
      </c>
      <c r="Q593" t="b">
        <v>0</v>
      </c>
      <c r="R593" t="b">
        <v>0</v>
      </c>
      <c r="S593" t="s">
        <v>89</v>
      </c>
      <c r="T593" t="str">
        <f>LEFT(S593,FIND("~",SUBSTITUTE(S593,"/","~",LEN(S593)-LEN(SUBSTITUTE(S593,"/",""))))-1)</f>
        <v>games</v>
      </c>
      <c r="U593" t="str">
        <f>RIGHT(S593,LEN(S593)-FIND("/",S593))</f>
        <v>video games</v>
      </c>
    </row>
    <row r="594" spans="1:21" ht="31" x14ac:dyDescent="0.35">
      <c r="A594">
        <v>592</v>
      </c>
      <c r="B594" s="4" t="s">
        <v>1226</v>
      </c>
      <c r="C594" s="3" t="s">
        <v>1227</v>
      </c>
      <c r="D594" s="11">
        <v>9800</v>
      </c>
      <c r="E594" s="11">
        <v>20243</v>
      </c>
      <c r="F594" s="9">
        <f>E594/D594*100</f>
        <v>206.5612244897959</v>
      </c>
      <c r="G594" s="6" t="s">
        <v>20</v>
      </c>
      <c r="H594">
        <v>253</v>
      </c>
      <c r="I594" s="11">
        <f>E594/H594</f>
        <v>80.011857707509876</v>
      </c>
      <c r="J594" t="s">
        <v>21</v>
      </c>
      <c r="K594" t="s">
        <v>22</v>
      </c>
      <c r="L594" s="19">
        <f>(((N594/60)/60)/24)+DATE(1970,1,1)</f>
        <v>41789.208333333336</v>
      </c>
      <c r="M594" s="16">
        <f>(((N594/60)/60)/24)+DATE(1970,1,1)</f>
        <v>41789.208333333336</v>
      </c>
      <c r="N594">
        <v>1401426000</v>
      </c>
      <c r="O594" s="19">
        <f>(((P594/60)/60)/24)+DATE(1970,1,1)</f>
        <v>41798.208333333336</v>
      </c>
      <c r="P594">
        <v>1402203600</v>
      </c>
      <c r="Q594" t="b">
        <v>0</v>
      </c>
      <c r="R594" t="b">
        <v>0</v>
      </c>
      <c r="S594" t="s">
        <v>33</v>
      </c>
      <c r="T594" t="str">
        <f>LEFT(S594,FIND("~",SUBSTITUTE(S594,"/","~",LEN(S594)-LEN(SUBSTITUTE(S594,"/",""))))-1)</f>
        <v>theater</v>
      </c>
      <c r="U594" t="str">
        <f>RIGHT(S594,LEN(S594)-FIND("/",S594))</f>
        <v>plays</v>
      </c>
    </row>
    <row r="595" spans="1:21" x14ac:dyDescent="0.35">
      <c r="A595">
        <v>593</v>
      </c>
      <c r="B595" s="4" t="s">
        <v>1228</v>
      </c>
      <c r="C595" s="3" t="s">
        <v>1229</v>
      </c>
      <c r="D595" s="11">
        <v>9800</v>
      </c>
      <c r="E595" s="11">
        <v>188288</v>
      </c>
      <c r="F595" s="9">
        <f>E595/D595*100</f>
        <v>1921.3061224489795</v>
      </c>
      <c r="G595" s="6" t="s">
        <v>20</v>
      </c>
      <c r="H595">
        <v>4006</v>
      </c>
      <c r="I595" s="11">
        <f>E595/H595</f>
        <v>47.001497753369947</v>
      </c>
      <c r="J595" t="s">
        <v>21</v>
      </c>
      <c r="K595" t="s">
        <v>22</v>
      </c>
      <c r="L595" s="19">
        <f>(((N595/60)/60)/24)+DATE(1970,1,1)</f>
        <v>41724.208333333336</v>
      </c>
      <c r="M595" s="16">
        <f>(((N595/60)/60)/24)+DATE(1970,1,1)</f>
        <v>41724.208333333336</v>
      </c>
      <c r="N595">
        <v>1395810000</v>
      </c>
      <c r="O595" s="19">
        <f>(((P595/60)/60)/24)+DATE(1970,1,1)</f>
        <v>41737.208333333336</v>
      </c>
      <c r="P595">
        <v>1396933200</v>
      </c>
      <c r="Q595" t="b">
        <v>0</v>
      </c>
      <c r="R595" t="b">
        <v>0</v>
      </c>
      <c r="S595" t="s">
        <v>71</v>
      </c>
      <c r="T595" t="str">
        <f>LEFT(S595,FIND("~",SUBSTITUTE(S595,"/","~",LEN(S595)-LEN(SUBSTITUTE(S595,"/",""))))-1)</f>
        <v>film &amp; video</v>
      </c>
      <c r="U595" t="str">
        <f>RIGHT(S595,LEN(S595)-FIND("/",S595))</f>
        <v>animation</v>
      </c>
    </row>
    <row r="596" spans="1:21" ht="31" x14ac:dyDescent="0.35">
      <c r="A596">
        <v>594</v>
      </c>
      <c r="B596" s="4" t="s">
        <v>1230</v>
      </c>
      <c r="C596" s="3" t="s">
        <v>1231</v>
      </c>
      <c r="D596" s="11">
        <v>9800</v>
      </c>
      <c r="E596" s="11">
        <v>11167</v>
      </c>
      <c r="F596" s="9">
        <f>E596/D596*100</f>
        <v>113.94897959183675</v>
      </c>
      <c r="G596" s="6" t="s">
        <v>20</v>
      </c>
      <c r="H596">
        <v>157</v>
      </c>
      <c r="I596" s="11">
        <f>E596/H596</f>
        <v>71.127388535031841</v>
      </c>
      <c r="J596" t="s">
        <v>21</v>
      </c>
      <c r="K596" t="s">
        <v>22</v>
      </c>
      <c r="L596" s="19">
        <f>(((N596/60)/60)/24)+DATE(1970,1,1)</f>
        <v>42548.208333333328</v>
      </c>
      <c r="M596" s="16">
        <f>(((N596/60)/60)/24)+DATE(1970,1,1)</f>
        <v>42548.208333333328</v>
      </c>
      <c r="N596">
        <v>1467003600</v>
      </c>
      <c r="O596" s="19">
        <f>(((P596/60)/60)/24)+DATE(1970,1,1)</f>
        <v>42551.208333333328</v>
      </c>
      <c r="P596">
        <v>1467262800</v>
      </c>
      <c r="Q596" t="b">
        <v>0</v>
      </c>
      <c r="R596" t="b">
        <v>1</v>
      </c>
      <c r="S596" t="s">
        <v>33</v>
      </c>
      <c r="T596" t="str">
        <f>LEFT(S596,FIND("~",SUBSTITUTE(S596,"/","~",LEN(S596)-LEN(SUBSTITUTE(S596,"/",""))))-1)</f>
        <v>theater</v>
      </c>
      <c r="U596" t="str">
        <f>RIGHT(S596,LEN(S596)-FIND("/",S596))</f>
        <v>plays</v>
      </c>
    </row>
    <row r="597" spans="1:21" ht="31" x14ac:dyDescent="0.35">
      <c r="A597">
        <v>595</v>
      </c>
      <c r="B597" s="4" t="s">
        <v>1232</v>
      </c>
      <c r="C597" s="3" t="s">
        <v>1233</v>
      </c>
      <c r="D597" s="11">
        <v>9800</v>
      </c>
      <c r="E597" s="11">
        <v>146595</v>
      </c>
      <c r="F597" s="9">
        <f>E597/D597*100</f>
        <v>1495.8673469387754</v>
      </c>
      <c r="G597" s="6" t="s">
        <v>20</v>
      </c>
      <c r="H597">
        <v>1629</v>
      </c>
      <c r="I597" s="11">
        <f>E597/H597</f>
        <v>89.99079189686924</v>
      </c>
      <c r="J597" t="s">
        <v>21</v>
      </c>
      <c r="K597" t="s">
        <v>22</v>
      </c>
      <c r="L597" s="19">
        <f>(((N597/60)/60)/24)+DATE(1970,1,1)</f>
        <v>40253.208333333336</v>
      </c>
      <c r="M597" s="16">
        <f>(((N597/60)/60)/24)+DATE(1970,1,1)</f>
        <v>40253.208333333336</v>
      </c>
      <c r="N597">
        <v>1268715600</v>
      </c>
      <c r="O597" s="19">
        <f>(((P597/60)/60)/24)+DATE(1970,1,1)</f>
        <v>40274.208333333336</v>
      </c>
      <c r="P597">
        <v>1270530000</v>
      </c>
      <c r="Q597" t="b">
        <v>0</v>
      </c>
      <c r="R597" t="b">
        <v>1</v>
      </c>
      <c r="S597" t="s">
        <v>33</v>
      </c>
      <c r="T597" t="str">
        <f>LEFT(S597,FIND("~",SUBSTITUTE(S597,"/","~",LEN(S597)-LEN(SUBSTITUTE(S597,"/",""))))-1)</f>
        <v>theater</v>
      </c>
      <c r="U597" t="str">
        <f>RIGHT(S597,LEN(S597)-FIND("/",S597))</f>
        <v>plays</v>
      </c>
    </row>
    <row r="598" spans="1:21" x14ac:dyDescent="0.35">
      <c r="A598">
        <v>596</v>
      </c>
      <c r="B598" s="4" t="s">
        <v>1234</v>
      </c>
      <c r="C598" s="3" t="s">
        <v>1235</v>
      </c>
      <c r="D598" s="11">
        <v>9800</v>
      </c>
      <c r="E598" s="11">
        <v>7875</v>
      </c>
      <c r="F598" s="9">
        <f>E598/D598*100</f>
        <v>80.357142857142861</v>
      </c>
      <c r="G598" s="6" t="s">
        <v>20</v>
      </c>
      <c r="H598">
        <v>183</v>
      </c>
      <c r="I598" s="11">
        <f>E598/H598</f>
        <v>43.032786885245905</v>
      </c>
      <c r="J598" t="s">
        <v>21</v>
      </c>
      <c r="K598" t="s">
        <v>22</v>
      </c>
      <c r="L598" s="19">
        <f>(((N598/60)/60)/24)+DATE(1970,1,1)</f>
        <v>42434.25</v>
      </c>
      <c r="M598" s="16">
        <f>(((N598/60)/60)/24)+DATE(1970,1,1)</f>
        <v>42434.25</v>
      </c>
      <c r="N598">
        <v>1457157600</v>
      </c>
      <c r="O598" s="19">
        <f>(((P598/60)/60)/24)+DATE(1970,1,1)</f>
        <v>42441.25</v>
      </c>
      <c r="P598">
        <v>1457762400</v>
      </c>
      <c r="Q598" t="b">
        <v>0</v>
      </c>
      <c r="R598" t="b">
        <v>1</v>
      </c>
      <c r="S598" t="s">
        <v>53</v>
      </c>
      <c r="T598" t="str">
        <f>LEFT(S598,FIND("~",SUBSTITUTE(S598,"/","~",LEN(S598)-LEN(SUBSTITUTE(S598,"/",""))))-1)</f>
        <v>film &amp; video</v>
      </c>
      <c r="U598" t="str">
        <f>RIGHT(S598,LEN(S598)-FIND("/",S598))</f>
        <v>drama</v>
      </c>
    </row>
    <row r="599" spans="1:21" x14ac:dyDescent="0.35">
      <c r="A599">
        <v>597</v>
      </c>
      <c r="B599" s="4" t="s">
        <v>1236</v>
      </c>
      <c r="C599" s="3" t="s">
        <v>1237</v>
      </c>
      <c r="D599" s="11">
        <v>9800</v>
      </c>
      <c r="E599" s="11">
        <v>148779</v>
      </c>
      <c r="F599" s="9">
        <f>E599/D599*100</f>
        <v>1518.1530612244899</v>
      </c>
      <c r="G599" s="6" t="s">
        <v>20</v>
      </c>
      <c r="H599">
        <v>2188</v>
      </c>
      <c r="I599" s="11">
        <f>E599/H599</f>
        <v>67.997714808043881</v>
      </c>
      <c r="J599" t="s">
        <v>21</v>
      </c>
      <c r="K599" t="s">
        <v>22</v>
      </c>
      <c r="L599" s="19">
        <f>(((N599/60)/60)/24)+DATE(1970,1,1)</f>
        <v>43786.25</v>
      </c>
      <c r="M599" s="16">
        <f>(((N599/60)/60)/24)+DATE(1970,1,1)</f>
        <v>43786.25</v>
      </c>
      <c r="N599">
        <v>1573970400</v>
      </c>
      <c r="O599" s="19">
        <f>(((P599/60)/60)/24)+DATE(1970,1,1)</f>
        <v>43804.25</v>
      </c>
      <c r="P599">
        <v>1575525600</v>
      </c>
      <c r="Q599" t="b">
        <v>0</v>
      </c>
      <c r="R599" t="b">
        <v>0</v>
      </c>
      <c r="S599" t="s">
        <v>33</v>
      </c>
      <c r="T599" t="str">
        <f>LEFT(S599,FIND("~",SUBSTITUTE(S599,"/","~",LEN(S599)-LEN(SUBSTITUTE(S599,"/",""))))-1)</f>
        <v>theater</v>
      </c>
      <c r="U599" t="str">
        <f>RIGHT(S599,LEN(S599)-FIND("/",S599))</f>
        <v>plays</v>
      </c>
    </row>
    <row r="600" spans="1:21" x14ac:dyDescent="0.35">
      <c r="A600">
        <v>598</v>
      </c>
      <c r="B600" s="4" t="s">
        <v>1238</v>
      </c>
      <c r="C600" s="3" t="s">
        <v>1239</v>
      </c>
      <c r="D600" s="11">
        <v>9900</v>
      </c>
      <c r="E600" s="11">
        <v>175868</v>
      </c>
      <c r="F600" s="9">
        <f>E600/D600*100</f>
        <v>1776.4444444444443</v>
      </c>
      <c r="G600" s="6" t="s">
        <v>20</v>
      </c>
      <c r="H600">
        <v>2409</v>
      </c>
      <c r="I600" s="11">
        <f>E600/H600</f>
        <v>73.004566210045667</v>
      </c>
      <c r="J600" t="s">
        <v>107</v>
      </c>
      <c r="K600" t="s">
        <v>108</v>
      </c>
      <c r="L600" s="19">
        <f>(((N600/60)/60)/24)+DATE(1970,1,1)</f>
        <v>40344.208333333336</v>
      </c>
      <c r="M600" s="16">
        <f>(((N600/60)/60)/24)+DATE(1970,1,1)</f>
        <v>40344.208333333336</v>
      </c>
      <c r="N600">
        <v>1276578000</v>
      </c>
      <c r="O600" s="19">
        <f>(((P600/60)/60)/24)+DATE(1970,1,1)</f>
        <v>40373.208333333336</v>
      </c>
      <c r="P600">
        <v>1279083600</v>
      </c>
      <c r="Q600" t="b">
        <v>0</v>
      </c>
      <c r="R600" t="b">
        <v>0</v>
      </c>
      <c r="S600" t="s">
        <v>23</v>
      </c>
      <c r="T600" t="str">
        <f>LEFT(S600,FIND("~",SUBSTITUTE(S600,"/","~",LEN(S600)-LEN(SUBSTITUTE(S600,"/",""))))-1)</f>
        <v>music</v>
      </c>
      <c r="U600" t="str">
        <f>RIGHT(S600,LEN(S600)-FIND("/",S600))</f>
        <v>rock</v>
      </c>
    </row>
    <row r="601" spans="1:21" ht="31" x14ac:dyDescent="0.35">
      <c r="A601">
        <v>599</v>
      </c>
      <c r="B601" s="4" t="s">
        <v>1240</v>
      </c>
      <c r="C601" s="3" t="s">
        <v>1241</v>
      </c>
      <c r="D601" s="11">
        <v>9900</v>
      </c>
      <c r="E601" s="11">
        <v>5112</v>
      </c>
      <c r="F601" s="9">
        <f>E601/D601*100</f>
        <v>51.636363636363633</v>
      </c>
      <c r="G601" s="6" t="s">
        <v>20</v>
      </c>
      <c r="H601">
        <v>82</v>
      </c>
      <c r="I601" s="11">
        <f>E601/H601</f>
        <v>62.341463414634148</v>
      </c>
      <c r="J601" t="s">
        <v>36</v>
      </c>
      <c r="K601" t="s">
        <v>37</v>
      </c>
      <c r="L601" s="19">
        <f>(((N601/60)/60)/24)+DATE(1970,1,1)</f>
        <v>42047.25</v>
      </c>
      <c r="M601" s="16">
        <f>(((N601/60)/60)/24)+DATE(1970,1,1)</f>
        <v>42047.25</v>
      </c>
      <c r="N601">
        <v>1423720800</v>
      </c>
      <c r="O601" s="19">
        <f>(((P601/60)/60)/24)+DATE(1970,1,1)</f>
        <v>42055.25</v>
      </c>
      <c r="P601">
        <v>1424412000</v>
      </c>
      <c r="Q601" t="b">
        <v>0</v>
      </c>
      <c r="R601" t="b">
        <v>0</v>
      </c>
      <c r="S601" t="s">
        <v>42</v>
      </c>
      <c r="T601" t="str">
        <f>LEFT(S601,FIND("~",SUBSTITUTE(S601,"/","~",LEN(S601)-LEN(SUBSTITUTE(S601,"/",""))))-1)</f>
        <v>film &amp; video</v>
      </c>
      <c r="U601" t="str">
        <f>RIGHT(S601,LEN(S601)-FIND("/",S601))</f>
        <v>documentary</v>
      </c>
    </row>
    <row r="602" spans="1:21" x14ac:dyDescent="0.35">
      <c r="A602">
        <v>600</v>
      </c>
      <c r="B602" s="4" t="s">
        <v>1242</v>
      </c>
      <c r="C602" s="3" t="s">
        <v>1243</v>
      </c>
      <c r="D602" s="11">
        <v>9900</v>
      </c>
      <c r="E602" s="11">
        <v>5</v>
      </c>
      <c r="F602" s="9">
        <f>E602/D602*100</f>
        <v>5.0505050505050504E-2</v>
      </c>
      <c r="G602" s="6" t="s">
        <v>20</v>
      </c>
      <c r="H602">
        <v>1</v>
      </c>
      <c r="I602" s="11">
        <f>E602/H602</f>
        <v>5</v>
      </c>
      <c r="J602" t="s">
        <v>40</v>
      </c>
      <c r="K602" t="s">
        <v>41</v>
      </c>
      <c r="L602" s="19">
        <f>(((N602/60)/60)/24)+DATE(1970,1,1)</f>
        <v>41485.208333333336</v>
      </c>
      <c r="M602" s="16">
        <f>(((N602/60)/60)/24)+DATE(1970,1,1)</f>
        <v>41485.208333333336</v>
      </c>
      <c r="N602">
        <v>1375160400</v>
      </c>
      <c r="O602" s="19">
        <f>(((P602/60)/60)/24)+DATE(1970,1,1)</f>
        <v>41497.208333333336</v>
      </c>
      <c r="P602">
        <v>1376197200</v>
      </c>
      <c r="Q602" t="b">
        <v>0</v>
      </c>
      <c r="R602" t="b">
        <v>0</v>
      </c>
      <c r="S602" t="s">
        <v>17</v>
      </c>
      <c r="T602" t="str">
        <f>LEFT(S602,FIND("~",SUBSTITUTE(S602,"/","~",LEN(S602)-LEN(SUBSTITUTE(S602,"/",""))))-1)</f>
        <v>food</v>
      </c>
      <c r="U602" t="str">
        <f>RIGHT(S602,LEN(S602)-FIND("/",S602))</f>
        <v>food trucks</v>
      </c>
    </row>
    <row r="603" spans="1:21" x14ac:dyDescent="0.35">
      <c r="A603">
        <v>601</v>
      </c>
      <c r="B603" s="4" t="s">
        <v>1244</v>
      </c>
      <c r="C603" s="3" t="s">
        <v>1245</v>
      </c>
      <c r="D603" s="11">
        <v>9900</v>
      </c>
      <c r="E603" s="11">
        <v>13018</v>
      </c>
      <c r="F603" s="9">
        <f>E603/D603*100</f>
        <v>131.49494949494948</v>
      </c>
      <c r="G603" s="6" t="s">
        <v>20</v>
      </c>
      <c r="H603">
        <v>194</v>
      </c>
      <c r="I603" s="11">
        <f>E603/H603</f>
        <v>67.103092783505161</v>
      </c>
      <c r="J603" t="s">
        <v>21</v>
      </c>
      <c r="K603" t="s">
        <v>22</v>
      </c>
      <c r="L603" s="19">
        <f>(((N603/60)/60)/24)+DATE(1970,1,1)</f>
        <v>41789.208333333336</v>
      </c>
      <c r="M603" s="16">
        <f>(((N603/60)/60)/24)+DATE(1970,1,1)</f>
        <v>41789.208333333336</v>
      </c>
      <c r="N603">
        <v>1401426000</v>
      </c>
      <c r="O603" s="19">
        <f>(((P603/60)/60)/24)+DATE(1970,1,1)</f>
        <v>41806.208333333336</v>
      </c>
      <c r="P603">
        <v>1402894800</v>
      </c>
      <c r="Q603" t="b">
        <v>1</v>
      </c>
      <c r="R603" t="b">
        <v>0</v>
      </c>
      <c r="S603" t="s">
        <v>65</v>
      </c>
      <c r="T603" t="str">
        <f>LEFT(S603,FIND("~",SUBSTITUTE(S603,"/","~",LEN(S603)-LEN(SUBSTITUTE(S603,"/",""))))-1)</f>
        <v>technology</v>
      </c>
      <c r="U603" t="str">
        <f>RIGHT(S603,LEN(S603)-FIND("/",S603))</f>
        <v>wearables</v>
      </c>
    </row>
    <row r="604" spans="1:21" ht="31" x14ac:dyDescent="0.35">
      <c r="A604">
        <v>602</v>
      </c>
      <c r="B604" s="4" t="s">
        <v>1246</v>
      </c>
      <c r="C604" s="3" t="s">
        <v>1247</v>
      </c>
      <c r="D604" s="11">
        <v>10000</v>
      </c>
      <c r="E604" s="11">
        <v>91176</v>
      </c>
      <c r="F604" s="9">
        <f>E604/D604*100</f>
        <v>911.76</v>
      </c>
      <c r="G604" s="6" t="s">
        <v>20</v>
      </c>
      <c r="H604">
        <v>1140</v>
      </c>
      <c r="I604" s="11">
        <f>E604/H604</f>
        <v>79.978947368421046</v>
      </c>
      <c r="J604" t="s">
        <v>21</v>
      </c>
      <c r="K604" t="s">
        <v>22</v>
      </c>
      <c r="L604" s="19">
        <f>(((N604/60)/60)/24)+DATE(1970,1,1)</f>
        <v>42160.208333333328</v>
      </c>
      <c r="M604" s="16">
        <f>(((N604/60)/60)/24)+DATE(1970,1,1)</f>
        <v>42160.208333333328</v>
      </c>
      <c r="N604">
        <v>1433480400</v>
      </c>
      <c r="O604" s="19">
        <f>(((P604/60)/60)/24)+DATE(1970,1,1)</f>
        <v>42171.208333333328</v>
      </c>
      <c r="P604">
        <v>1434430800</v>
      </c>
      <c r="Q604" t="b">
        <v>0</v>
      </c>
      <c r="R604" t="b">
        <v>0</v>
      </c>
      <c r="S604" t="s">
        <v>33</v>
      </c>
      <c r="T604" t="str">
        <f>LEFT(S604,FIND("~",SUBSTITUTE(S604,"/","~",LEN(S604)-LEN(SUBSTITUTE(S604,"/",""))))-1)</f>
        <v>theater</v>
      </c>
      <c r="U604" t="str">
        <f>RIGHT(S604,LEN(S604)-FIND("/",S604))</f>
        <v>plays</v>
      </c>
    </row>
    <row r="605" spans="1:21" x14ac:dyDescent="0.35">
      <c r="A605">
        <v>603</v>
      </c>
      <c r="B605" s="4" t="s">
        <v>1248</v>
      </c>
      <c r="C605" s="3" t="s">
        <v>1249</v>
      </c>
      <c r="D605" s="11">
        <v>10000</v>
      </c>
      <c r="E605" s="11">
        <v>6342</v>
      </c>
      <c r="F605" s="9">
        <f>E605/D605*100</f>
        <v>63.42</v>
      </c>
      <c r="G605" s="6" t="s">
        <v>20</v>
      </c>
      <c r="H605">
        <v>102</v>
      </c>
      <c r="I605" s="11">
        <f>E605/H605</f>
        <v>62.176470588235297</v>
      </c>
      <c r="J605" t="s">
        <v>21</v>
      </c>
      <c r="K605" t="s">
        <v>22</v>
      </c>
      <c r="L605" s="19">
        <f>(((N605/60)/60)/24)+DATE(1970,1,1)</f>
        <v>43573.208333333328</v>
      </c>
      <c r="M605" s="16">
        <f>(((N605/60)/60)/24)+DATE(1970,1,1)</f>
        <v>43573.208333333328</v>
      </c>
      <c r="N605">
        <v>1555563600</v>
      </c>
      <c r="O605" s="19">
        <f>(((P605/60)/60)/24)+DATE(1970,1,1)</f>
        <v>43600.208333333328</v>
      </c>
      <c r="P605">
        <v>1557896400</v>
      </c>
      <c r="Q605" t="b">
        <v>0</v>
      </c>
      <c r="R605" t="b">
        <v>0</v>
      </c>
      <c r="S605" t="s">
        <v>33</v>
      </c>
      <c r="T605" t="str">
        <f>LEFT(S605,FIND("~",SUBSTITUTE(S605,"/","~",LEN(S605)-LEN(SUBSTITUTE(S605,"/",""))))-1)</f>
        <v>theater</v>
      </c>
      <c r="U605" t="str">
        <f>RIGHT(S605,LEN(S605)-FIND("/",S605))</f>
        <v>plays</v>
      </c>
    </row>
    <row r="606" spans="1:21" x14ac:dyDescent="0.35">
      <c r="A606">
        <v>604</v>
      </c>
      <c r="B606" s="4" t="s">
        <v>1250</v>
      </c>
      <c r="C606" s="3" t="s">
        <v>1251</v>
      </c>
      <c r="D606" s="11">
        <v>10000</v>
      </c>
      <c r="E606" s="11">
        <v>151438</v>
      </c>
      <c r="F606" s="9">
        <f>E606/D606*100</f>
        <v>1514.38</v>
      </c>
      <c r="G606" s="6" t="s">
        <v>20</v>
      </c>
      <c r="H606">
        <v>2857</v>
      </c>
      <c r="I606" s="11">
        <f>E606/H606</f>
        <v>53.005950297514879</v>
      </c>
      <c r="J606" t="s">
        <v>21</v>
      </c>
      <c r="K606" t="s">
        <v>22</v>
      </c>
      <c r="L606" s="19">
        <f>(((N606/60)/60)/24)+DATE(1970,1,1)</f>
        <v>40565.25</v>
      </c>
      <c r="M606" s="16">
        <f>(((N606/60)/60)/24)+DATE(1970,1,1)</f>
        <v>40565.25</v>
      </c>
      <c r="N606">
        <v>1295676000</v>
      </c>
      <c r="O606" s="19">
        <f>(((P606/60)/60)/24)+DATE(1970,1,1)</f>
        <v>40586.25</v>
      </c>
      <c r="P606">
        <v>1297490400</v>
      </c>
      <c r="Q606" t="b">
        <v>0</v>
      </c>
      <c r="R606" t="b">
        <v>0</v>
      </c>
      <c r="S606" t="s">
        <v>33</v>
      </c>
      <c r="T606" t="str">
        <f>LEFT(S606,FIND("~",SUBSTITUTE(S606,"/","~",LEN(S606)-LEN(SUBSTITUTE(S606,"/",""))))-1)</f>
        <v>theater</v>
      </c>
      <c r="U606" t="str">
        <f>RIGHT(S606,LEN(S606)-FIND("/",S606))</f>
        <v>plays</v>
      </c>
    </row>
    <row r="607" spans="1:21" x14ac:dyDescent="0.35">
      <c r="A607">
        <v>605</v>
      </c>
      <c r="B607" s="4" t="s">
        <v>1252</v>
      </c>
      <c r="C607" s="3" t="s">
        <v>1253</v>
      </c>
      <c r="D607" s="11">
        <v>10000</v>
      </c>
      <c r="E607" s="11">
        <v>6178</v>
      </c>
      <c r="F607" s="9">
        <f>E607/D607*100</f>
        <v>61.78</v>
      </c>
      <c r="G607" s="6" t="s">
        <v>20</v>
      </c>
      <c r="H607">
        <v>107</v>
      </c>
      <c r="I607" s="11">
        <f>E607/H607</f>
        <v>57.738317757009348</v>
      </c>
      <c r="J607" t="s">
        <v>21</v>
      </c>
      <c r="K607" t="s">
        <v>22</v>
      </c>
      <c r="L607" s="19">
        <f>(((N607/60)/60)/24)+DATE(1970,1,1)</f>
        <v>42280.208333333328</v>
      </c>
      <c r="M607" s="16">
        <f>(((N607/60)/60)/24)+DATE(1970,1,1)</f>
        <v>42280.208333333328</v>
      </c>
      <c r="N607">
        <v>1443848400</v>
      </c>
      <c r="O607" s="19">
        <f>(((P607/60)/60)/24)+DATE(1970,1,1)</f>
        <v>42321.25</v>
      </c>
      <c r="P607">
        <v>1447394400</v>
      </c>
      <c r="Q607" t="b">
        <v>0</v>
      </c>
      <c r="R607" t="b">
        <v>0</v>
      </c>
      <c r="S607" t="s">
        <v>68</v>
      </c>
      <c r="T607" t="str">
        <f>LEFT(S607,FIND("~",SUBSTITUTE(S607,"/","~",LEN(S607)-LEN(SUBSTITUTE(S607,"/",""))))-1)</f>
        <v>publishing</v>
      </c>
      <c r="U607" t="str">
        <f>RIGHT(S607,LEN(S607)-FIND("/",S607))</f>
        <v>nonfiction</v>
      </c>
    </row>
    <row r="608" spans="1:21" x14ac:dyDescent="0.35">
      <c r="A608">
        <v>606</v>
      </c>
      <c r="B608" s="4" t="s">
        <v>1254</v>
      </c>
      <c r="C608" s="3" t="s">
        <v>1255</v>
      </c>
      <c r="D608" s="11">
        <v>10000</v>
      </c>
      <c r="E608" s="11">
        <v>6405</v>
      </c>
      <c r="F608" s="9">
        <f>E608/D608*100</f>
        <v>64.05</v>
      </c>
      <c r="G608" s="6" t="s">
        <v>20</v>
      </c>
      <c r="H608">
        <v>160</v>
      </c>
      <c r="I608" s="11">
        <f>E608/H608</f>
        <v>40.03125</v>
      </c>
      <c r="J608" t="s">
        <v>40</v>
      </c>
      <c r="K608" t="s">
        <v>41</v>
      </c>
      <c r="L608" s="19">
        <f>(((N608/60)/60)/24)+DATE(1970,1,1)</f>
        <v>42436.25</v>
      </c>
      <c r="M608" s="16">
        <f>(((N608/60)/60)/24)+DATE(1970,1,1)</f>
        <v>42436.25</v>
      </c>
      <c r="N608">
        <v>1457330400</v>
      </c>
      <c r="O608" s="19">
        <f>(((P608/60)/60)/24)+DATE(1970,1,1)</f>
        <v>42447.208333333328</v>
      </c>
      <c r="P608">
        <v>1458277200</v>
      </c>
      <c r="Q608" t="b">
        <v>0</v>
      </c>
      <c r="R608" t="b">
        <v>0</v>
      </c>
      <c r="S608" t="s">
        <v>23</v>
      </c>
      <c r="T608" t="str">
        <f>LEFT(S608,FIND("~",SUBSTITUTE(S608,"/","~",LEN(S608)-LEN(SUBSTITUTE(S608,"/",""))))-1)</f>
        <v>music</v>
      </c>
      <c r="U608" t="str">
        <f>RIGHT(S608,LEN(S608)-FIND("/",S608))</f>
        <v>rock</v>
      </c>
    </row>
    <row r="609" spans="1:21" x14ac:dyDescent="0.35">
      <c r="A609">
        <v>607</v>
      </c>
      <c r="B609" s="4" t="s">
        <v>1256</v>
      </c>
      <c r="C609" s="3" t="s">
        <v>1257</v>
      </c>
      <c r="D609" s="11">
        <v>10000</v>
      </c>
      <c r="E609" s="11">
        <v>180667</v>
      </c>
      <c r="F609" s="9">
        <f>E609/D609*100</f>
        <v>1806.67</v>
      </c>
      <c r="G609" s="6" t="s">
        <v>20</v>
      </c>
      <c r="H609">
        <v>2230</v>
      </c>
      <c r="I609" s="11">
        <f>E609/H609</f>
        <v>81.016591928251117</v>
      </c>
      <c r="J609" t="s">
        <v>21</v>
      </c>
      <c r="K609" t="s">
        <v>22</v>
      </c>
      <c r="L609" s="19">
        <f>(((N609/60)/60)/24)+DATE(1970,1,1)</f>
        <v>41721.208333333336</v>
      </c>
      <c r="M609" s="16">
        <f>(((N609/60)/60)/24)+DATE(1970,1,1)</f>
        <v>41721.208333333336</v>
      </c>
      <c r="N609">
        <v>1395550800</v>
      </c>
      <c r="O609" s="19">
        <f>(((P609/60)/60)/24)+DATE(1970,1,1)</f>
        <v>41723.208333333336</v>
      </c>
      <c r="P609">
        <v>1395723600</v>
      </c>
      <c r="Q609" t="b">
        <v>0</v>
      </c>
      <c r="R609" t="b">
        <v>0</v>
      </c>
      <c r="S609" t="s">
        <v>17</v>
      </c>
      <c r="T609" t="str">
        <f>LEFT(S609,FIND("~",SUBSTITUTE(S609,"/","~",LEN(S609)-LEN(SUBSTITUTE(S609,"/",""))))-1)</f>
        <v>food</v>
      </c>
      <c r="U609" t="str">
        <f>RIGHT(S609,LEN(S609)-FIND("/",S609))</f>
        <v>food trucks</v>
      </c>
    </row>
    <row r="610" spans="1:21" x14ac:dyDescent="0.35">
      <c r="A610">
        <v>608</v>
      </c>
      <c r="B610" s="4" t="s">
        <v>1258</v>
      </c>
      <c r="C610" s="3" t="s">
        <v>1259</v>
      </c>
      <c r="D610" s="11">
        <v>10000</v>
      </c>
      <c r="E610" s="11">
        <v>11075</v>
      </c>
      <c r="F610" s="9">
        <f>E610/D610*100</f>
        <v>110.75</v>
      </c>
      <c r="G610" s="6" t="s">
        <v>20</v>
      </c>
      <c r="H610">
        <v>316</v>
      </c>
      <c r="I610" s="11">
        <f>E610/H610</f>
        <v>35.047468354430379</v>
      </c>
      <c r="J610" t="s">
        <v>21</v>
      </c>
      <c r="K610" t="s">
        <v>22</v>
      </c>
      <c r="L610" s="19">
        <f>(((N610/60)/60)/24)+DATE(1970,1,1)</f>
        <v>43530.25</v>
      </c>
      <c r="M610" s="16">
        <f>(((N610/60)/60)/24)+DATE(1970,1,1)</f>
        <v>43530.25</v>
      </c>
      <c r="N610">
        <v>1551852000</v>
      </c>
      <c r="O610" s="19">
        <f>(((P610/60)/60)/24)+DATE(1970,1,1)</f>
        <v>43534.25</v>
      </c>
      <c r="P610">
        <v>1552197600</v>
      </c>
      <c r="Q610" t="b">
        <v>0</v>
      </c>
      <c r="R610" t="b">
        <v>1</v>
      </c>
      <c r="S610" t="s">
        <v>159</v>
      </c>
      <c r="T610" t="str">
        <f>LEFT(S610,FIND("~",SUBSTITUTE(S610,"/","~",LEN(S610)-LEN(SUBSTITUTE(S610,"/",""))))-1)</f>
        <v>music</v>
      </c>
      <c r="U610" t="str">
        <f>RIGHT(S610,LEN(S610)-FIND("/",S610))</f>
        <v>jazz</v>
      </c>
    </row>
    <row r="611" spans="1:21" x14ac:dyDescent="0.35">
      <c r="A611">
        <v>609</v>
      </c>
      <c r="B611" s="4" t="s">
        <v>1260</v>
      </c>
      <c r="C611" s="3" t="s">
        <v>1261</v>
      </c>
      <c r="D611" s="11">
        <v>14500</v>
      </c>
      <c r="E611" s="11">
        <v>12042</v>
      </c>
      <c r="F611" s="9">
        <f>E611/D611*100</f>
        <v>83.048275862068962</v>
      </c>
      <c r="G611" s="6" t="s">
        <v>20</v>
      </c>
      <c r="H611">
        <v>117</v>
      </c>
      <c r="I611" s="11">
        <f>E611/H611</f>
        <v>102.92307692307692</v>
      </c>
      <c r="J611" t="s">
        <v>21</v>
      </c>
      <c r="K611" t="s">
        <v>22</v>
      </c>
      <c r="L611" s="19">
        <f>(((N611/60)/60)/24)+DATE(1970,1,1)</f>
        <v>43481.25</v>
      </c>
      <c r="M611" s="16">
        <f>(((N611/60)/60)/24)+DATE(1970,1,1)</f>
        <v>43481.25</v>
      </c>
      <c r="N611">
        <v>1547618400</v>
      </c>
      <c r="O611" s="19">
        <f>(((P611/60)/60)/24)+DATE(1970,1,1)</f>
        <v>43498.25</v>
      </c>
      <c r="P611">
        <v>1549087200</v>
      </c>
      <c r="Q611" t="b">
        <v>0</v>
      </c>
      <c r="R611" t="b">
        <v>0</v>
      </c>
      <c r="S611" t="s">
        <v>474</v>
      </c>
      <c r="T611" t="str">
        <f>LEFT(S611,FIND("~",SUBSTITUTE(S611,"/","~",LEN(S611)-LEN(SUBSTITUTE(S611,"/",""))))-1)</f>
        <v>film &amp; video</v>
      </c>
      <c r="U611" t="str">
        <f>RIGHT(S611,LEN(S611)-FIND("/",S611))</f>
        <v>science fiction</v>
      </c>
    </row>
    <row r="612" spans="1:21" ht="31" x14ac:dyDescent="0.35">
      <c r="A612">
        <v>610</v>
      </c>
      <c r="B612" s="4" t="s">
        <v>1262</v>
      </c>
      <c r="C612" s="3" t="s">
        <v>1263</v>
      </c>
      <c r="D612" s="11">
        <v>14900</v>
      </c>
      <c r="E612" s="11">
        <v>179356</v>
      </c>
      <c r="F612" s="9">
        <f>E612/D612*100</f>
        <v>1203.7315436241611</v>
      </c>
      <c r="G612" s="6" t="s">
        <v>20</v>
      </c>
      <c r="H612">
        <v>6406</v>
      </c>
      <c r="I612" s="11">
        <f>E612/H612</f>
        <v>27.998126756166094</v>
      </c>
      <c r="J612" t="s">
        <v>21</v>
      </c>
      <c r="K612" t="s">
        <v>22</v>
      </c>
      <c r="L612" s="19">
        <f>(((N612/60)/60)/24)+DATE(1970,1,1)</f>
        <v>41259.25</v>
      </c>
      <c r="M612" s="16">
        <f>(((N612/60)/60)/24)+DATE(1970,1,1)</f>
        <v>41259.25</v>
      </c>
      <c r="N612">
        <v>1355637600</v>
      </c>
      <c r="O612" s="19">
        <f>(((P612/60)/60)/24)+DATE(1970,1,1)</f>
        <v>41273.25</v>
      </c>
      <c r="P612">
        <v>1356847200</v>
      </c>
      <c r="Q612" t="b">
        <v>0</v>
      </c>
      <c r="R612" t="b">
        <v>0</v>
      </c>
      <c r="S612" t="s">
        <v>33</v>
      </c>
      <c r="T612" t="str">
        <f>LEFT(S612,FIND("~",SUBSTITUTE(S612,"/","~",LEN(S612)-LEN(SUBSTITUTE(S612,"/",""))))-1)</f>
        <v>theater</v>
      </c>
      <c r="U612" t="str">
        <f>RIGHT(S612,LEN(S612)-FIND("/",S612))</f>
        <v>plays</v>
      </c>
    </row>
    <row r="613" spans="1:21" x14ac:dyDescent="0.35">
      <c r="A613">
        <v>611</v>
      </c>
      <c r="B613" s="4" t="s">
        <v>1264</v>
      </c>
      <c r="C613" s="3" t="s">
        <v>1265</v>
      </c>
      <c r="D613" s="11">
        <v>15800</v>
      </c>
      <c r="E613" s="11">
        <v>1136</v>
      </c>
      <c r="F613" s="9">
        <f>E613/D613*100</f>
        <v>7.1898734177215191</v>
      </c>
      <c r="G613" s="6" t="s">
        <v>20</v>
      </c>
      <c r="H613">
        <v>15</v>
      </c>
      <c r="I613" s="11">
        <f>E613/H613</f>
        <v>75.733333333333334</v>
      </c>
      <c r="J613" t="s">
        <v>21</v>
      </c>
      <c r="K613" t="s">
        <v>22</v>
      </c>
      <c r="L613" s="19">
        <f>(((N613/60)/60)/24)+DATE(1970,1,1)</f>
        <v>41480.208333333336</v>
      </c>
      <c r="M613" s="16">
        <f>(((N613/60)/60)/24)+DATE(1970,1,1)</f>
        <v>41480.208333333336</v>
      </c>
      <c r="N613">
        <v>1374728400</v>
      </c>
      <c r="O613" s="19">
        <f>(((P613/60)/60)/24)+DATE(1970,1,1)</f>
        <v>41492.208333333336</v>
      </c>
      <c r="P613">
        <v>1375765200</v>
      </c>
      <c r="Q613" t="b">
        <v>0</v>
      </c>
      <c r="R613" t="b">
        <v>0</v>
      </c>
      <c r="S613" t="s">
        <v>33</v>
      </c>
      <c r="T613" t="str">
        <f>LEFT(S613,FIND("~",SUBSTITUTE(S613,"/","~",LEN(S613)-LEN(SUBSTITUTE(S613,"/",""))))-1)</f>
        <v>theater</v>
      </c>
      <c r="U613" t="str">
        <f>RIGHT(S613,LEN(S613)-FIND("/",S613))</f>
        <v>plays</v>
      </c>
    </row>
    <row r="614" spans="1:21" x14ac:dyDescent="0.35">
      <c r="A614">
        <v>612</v>
      </c>
      <c r="B614" s="4" t="s">
        <v>1266</v>
      </c>
      <c r="C614" s="3" t="s">
        <v>1267</v>
      </c>
      <c r="D614" s="11">
        <v>15800</v>
      </c>
      <c r="E614" s="11">
        <v>8645</v>
      </c>
      <c r="F614" s="9">
        <f>E614/D614*100</f>
        <v>54.715189873417728</v>
      </c>
      <c r="G614" s="6" t="s">
        <v>20</v>
      </c>
      <c r="H614">
        <v>192</v>
      </c>
      <c r="I614" s="11">
        <f>E614/H614</f>
        <v>45.026041666666664</v>
      </c>
      <c r="J614" t="s">
        <v>21</v>
      </c>
      <c r="K614" t="s">
        <v>22</v>
      </c>
      <c r="L614" s="19">
        <f>(((N614/60)/60)/24)+DATE(1970,1,1)</f>
        <v>40474.208333333336</v>
      </c>
      <c r="M614" s="16">
        <f>(((N614/60)/60)/24)+DATE(1970,1,1)</f>
        <v>40474.208333333336</v>
      </c>
      <c r="N614">
        <v>1287810000</v>
      </c>
      <c r="O614" s="19">
        <f>(((P614/60)/60)/24)+DATE(1970,1,1)</f>
        <v>40497.25</v>
      </c>
      <c r="P614">
        <v>1289800800</v>
      </c>
      <c r="Q614" t="b">
        <v>0</v>
      </c>
      <c r="R614" t="b">
        <v>0</v>
      </c>
      <c r="S614" t="s">
        <v>50</v>
      </c>
      <c r="T614" t="str">
        <f>LEFT(S614,FIND("~",SUBSTITUTE(S614,"/","~",LEN(S614)-LEN(SUBSTITUTE(S614,"/",""))))-1)</f>
        <v>music</v>
      </c>
      <c r="U614" t="str">
        <f>RIGHT(S614,LEN(S614)-FIND("/",S614))</f>
        <v>electric music</v>
      </c>
    </row>
    <row r="615" spans="1:21" x14ac:dyDescent="0.35">
      <c r="A615">
        <v>613</v>
      </c>
      <c r="B615" s="4" t="s">
        <v>1268</v>
      </c>
      <c r="C615" s="3" t="s">
        <v>1269</v>
      </c>
      <c r="D615" s="11">
        <v>16200</v>
      </c>
      <c r="E615" s="11">
        <v>1914</v>
      </c>
      <c r="F615" s="9">
        <f>E615/D615*100</f>
        <v>11.814814814814815</v>
      </c>
      <c r="G615" s="6" t="s">
        <v>20</v>
      </c>
      <c r="H615">
        <v>26</v>
      </c>
      <c r="I615" s="11">
        <f>E615/H615</f>
        <v>73.615384615384613</v>
      </c>
      <c r="J615" t="s">
        <v>15</v>
      </c>
      <c r="K615" t="s">
        <v>16</v>
      </c>
      <c r="L615" s="19">
        <f>(((N615/60)/60)/24)+DATE(1970,1,1)</f>
        <v>42973.208333333328</v>
      </c>
      <c r="M615" s="16">
        <f>(((N615/60)/60)/24)+DATE(1970,1,1)</f>
        <v>42973.208333333328</v>
      </c>
      <c r="N615">
        <v>1503723600</v>
      </c>
      <c r="O615" s="19">
        <f>(((P615/60)/60)/24)+DATE(1970,1,1)</f>
        <v>42982.208333333328</v>
      </c>
      <c r="P615">
        <v>1504501200</v>
      </c>
      <c r="Q615" t="b">
        <v>0</v>
      </c>
      <c r="R615" t="b">
        <v>0</v>
      </c>
      <c r="S615" t="s">
        <v>33</v>
      </c>
      <c r="T615" t="str">
        <f>LEFT(S615,FIND("~",SUBSTITUTE(S615,"/","~",LEN(S615)-LEN(SUBSTITUTE(S615,"/",""))))-1)</f>
        <v>theater</v>
      </c>
      <c r="U615" t="str">
        <f>RIGHT(S615,LEN(S615)-FIND("/",S615))</f>
        <v>plays</v>
      </c>
    </row>
    <row r="616" spans="1:21" ht="31" x14ac:dyDescent="0.35">
      <c r="A616">
        <v>614</v>
      </c>
      <c r="B616" s="4" t="s">
        <v>1270</v>
      </c>
      <c r="C616" s="3" t="s">
        <v>1271</v>
      </c>
      <c r="D616" s="11">
        <v>16800</v>
      </c>
      <c r="E616" s="11">
        <v>41205</v>
      </c>
      <c r="F616" s="9">
        <f>E616/D616*100</f>
        <v>245.26785714285714</v>
      </c>
      <c r="G616" s="6" t="s">
        <v>20</v>
      </c>
      <c r="H616">
        <v>723</v>
      </c>
      <c r="I616" s="11">
        <f>E616/H616</f>
        <v>56.991701244813278</v>
      </c>
      <c r="J616" t="s">
        <v>21</v>
      </c>
      <c r="K616" t="s">
        <v>22</v>
      </c>
      <c r="L616" s="19">
        <f>(((N616/60)/60)/24)+DATE(1970,1,1)</f>
        <v>42746.25</v>
      </c>
      <c r="M616" s="16">
        <f>(((N616/60)/60)/24)+DATE(1970,1,1)</f>
        <v>42746.25</v>
      </c>
      <c r="N616">
        <v>1484114400</v>
      </c>
      <c r="O616" s="19">
        <f>(((P616/60)/60)/24)+DATE(1970,1,1)</f>
        <v>42764.25</v>
      </c>
      <c r="P616">
        <v>1485669600</v>
      </c>
      <c r="Q616" t="b">
        <v>0</v>
      </c>
      <c r="R616" t="b">
        <v>0</v>
      </c>
      <c r="S616" t="s">
        <v>33</v>
      </c>
      <c r="T616" t="str">
        <f>LEFT(S616,FIND("~",SUBSTITUTE(S616,"/","~",LEN(S616)-LEN(SUBSTITUTE(S616,"/",""))))-1)</f>
        <v>theater</v>
      </c>
      <c r="U616" t="str">
        <f>RIGHT(S616,LEN(S616)-FIND("/",S616))</f>
        <v>plays</v>
      </c>
    </row>
    <row r="617" spans="1:21" x14ac:dyDescent="0.35">
      <c r="A617">
        <v>615</v>
      </c>
      <c r="B617" s="4" t="s">
        <v>1272</v>
      </c>
      <c r="C617" s="3" t="s">
        <v>1273</v>
      </c>
      <c r="D617" s="11">
        <v>17100</v>
      </c>
      <c r="E617" s="11">
        <v>14488</v>
      </c>
      <c r="F617" s="9">
        <f>E617/D617*100</f>
        <v>84.725146198830416</v>
      </c>
      <c r="G617" s="6" t="s">
        <v>20</v>
      </c>
      <c r="H617">
        <v>170</v>
      </c>
      <c r="I617" s="11">
        <f>E617/H617</f>
        <v>85.223529411764702</v>
      </c>
      <c r="J617" t="s">
        <v>107</v>
      </c>
      <c r="K617" t="s">
        <v>108</v>
      </c>
      <c r="L617" s="19">
        <f>(((N617/60)/60)/24)+DATE(1970,1,1)</f>
        <v>42489.208333333328</v>
      </c>
      <c r="M617" s="16">
        <f>(((N617/60)/60)/24)+DATE(1970,1,1)</f>
        <v>42489.208333333328</v>
      </c>
      <c r="N617">
        <v>1461906000</v>
      </c>
      <c r="O617" s="19">
        <f>(((P617/60)/60)/24)+DATE(1970,1,1)</f>
        <v>42499.208333333328</v>
      </c>
      <c r="P617">
        <v>1462770000</v>
      </c>
      <c r="Q617" t="b">
        <v>0</v>
      </c>
      <c r="R617" t="b">
        <v>0</v>
      </c>
      <c r="S617" t="s">
        <v>33</v>
      </c>
      <c r="T617" t="str">
        <f>LEFT(S617,FIND("~",SUBSTITUTE(S617,"/","~",LEN(S617)-LEN(SUBSTITUTE(S617,"/",""))))-1)</f>
        <v>theater</v>
      </c>
      <c r="U617" t="str">
        <f>RIGHT(S617,LEN(S617)-FIND("/",S617))</f>
        <v>plays</v>
      </c>
    </row>
    <row r="618" spans="1:21" x14ac:dyDescent="0.35">
      <c r="A618">
        <v>616</v>
      </c>
      <c r="B618" s="4" t="s">
        <v>1274</v>
      </c>
      <c r="C618" s="3" t="s">
        <v>1275</v>
      </c>
      <c r="D618" s="11">
        <v>17700</v>
      </c>
      <c r="E618" s="11">
        <v>12129</v>
      </c>
      <c r="F618" s="9">
        <f>E618/D618*100</f>
        <v>68.525423728813564</v>
      </c>
      <c r="G618" s="6" t="s">
        <v>20</v>
      </c>
      <c r="H618">
        <v>238</v>
      </c>
      <c r="I618" s="11">
        <f>E618/H618</f>
        <v>50.962184873949582</v>
      </c>
      <c r="J618" t="s">
        <v>40</v>
      </c>
      <c r="K618" t="s">
        <v>41</v>
      </c>
      <c r="L618" s="19">
        <f>(((N618/60)/60)/24)+DATE(1970,1,1)</f>
        <v>41537.208333333336</v>
      </c>
      <c r="M618" s="16">
        <f>(((N618/60)/60)/24)+DATE(1970,1,1)</f>
        <v>41537.208333333336</v>
      </c>
      <c r="N618">
        <v>1379653200</v>
      </c>
      <c r="O618" s="19">
        <f>(((P618/60)/60)/24)+DATE(1970,1,1)</f>
        <v>41538.208333333336</v>
      </c>
      <c r="P618">
        <v>1379739600</v>
      </c>
      <c r="Q618" t="b">
        <v>0</v>
      </c>
      <c r="R618" t="b">
        <v>1</v>
      </c>
      <c r="S618" t="s">
        <v>60</v>
      </c>
      <c r="T618" t="str">
        <f>LEFT(S618,FIND("~",SUBSTITUTE(S618,"/","~",LEN(S618)-LEN(SUBSTITUTE(S618,"/",""))))-1)</f>
        <v>music</v>
      </c>
      <c r="U618" t="str">
        <f>RIGHT(S618,LEN(S618)-FIND("/",S618))</f>
        <v>indie rock</v>
      </c>
    </row>
    <row r="619" spans="1:21" x14ac:dyDescent="0.35">
      <c r="A619">
        <v>617</v>
      </c>
      <c r="B619" s="4" t="s">
        <v>1276</v>
      </c>
      <c r="C619" s="3" t="s">
        <v>1277</v>
      </c>
      <c r="D619" s="11">
        <v>18000</v>
      </c>
      <c r="E619" s="11">
        <v>3496</v>
      </c>
      <c r="F619" s="9">
        <f>E619/D619*100</f>
        <v>19.422222222222221</v>
      </c>
      <c r="G619" s="6" t="s">
        <v>20</v>
      </c>
      <c r="H619">
        <v>55</v>
      </c>
      <c r="I619" s="11">
        <f>E619/H619</f>
        <v>63.563636363636363</v>
      </c>
      <c r="J619" t="s">
        <v>21</v>
      </c>
      <c r="K619" t="s">
        <v>22</v>
      </c>
      <c r="L619" s="19">
        <f>(((N619/60)/60)/24)+DATE(1970,1,1)</f>
        <v>41794.208333333336</v>
      </c>
      <c r="M619" s="16">
        <f>(((N619/60)/60)/24)+DATE(1970,1,1)</f>
        <v>41794.208333333336</v>
      </c>
      <c r="N619">
        <v>1401858000</v>
      </c>
      <c r="O619" s="19">
        <f>(((P619/60)/60)/24)+DATE(1970,1,1)</f>
        <v>41804.208333333336</v>
      </c>
      <c r="P619">
        <v>1402722000</v>
      </c>
      <c r="Q619" t="b">
        <v>0</v>
      </c>
      <c r="R619" t="b">
        <v>0</v>
      </c>
      <c r="S619" t="s">
        <v>33</v>
      </c>
      <c r="T619" t="str">
        <f>LEFT(S619,FIND("~",SUBSTITUTE(S619,"/","~",LEN(S619)-LEN(SUBSTITUTE(S619,"/",""))))-1)</f>
        <v>theater</v>
      </c>
      <c r="U619" t="str">
        <f>RIGHT(S619,LEN(S619)-FIND("/",S619))</f>
        <v>plays</v>
      </c>
    </row>
    <row r="620" spans="1:21" x14ac:dyDescent="0.35">
      <c r="A620">
        <v>618</v>
      </c>
      <c r="B620" s="4" t="s">
        <v>1278</v>
      </c>
      <c r="C620" s="3" t="s">
        <v>1279</v>
      </c>
      <c r="D620" s="11">
        <v>18900</v>
      </c>
      <c r="E620" s="11">
        <v>97037</v>
      </c>
      <c r="F620" s="9">
        <f>E620/D620*100</f>
        <v>513.4232804232804</v>
      </c>
      <c r="G620" s="6" t="s">
        <v>20</v>
      </c>
      <c r="H620">
        <v>1198</v>
      </c>
      <c r="I620" s="11">
        <f>E620/H620</f>
        <v>80.999165275459092</v>
      </c>
      <c r="J620" t="s">
        <v>21</v>
      </c>
      <c r="K620" t="s">
        <v>22</v>
      </c>
      <c r="L620" s="19">
        <f>(((N620/60)/60)/24)+DATE(1970,1,1)</f>
        <v>41396.208333333336</v>
      </c>
      <c r="M620" s="16">
        <f>(((N620/60)/60)/24)+DATE(1970,1,1)</f>
        <v>41396.208333333336</v>
      </c>
      <c r="N620">
        <v>1367470800</v>
      </c>
      <c r="O620" s="19">
        <f>(((P620/60)/60)/24)+DATE(1970,1,1)</f>
        <v>41417.208333333336</v>
      </c>
      <c r="P620">
        <v>1369285200</v>
      </c>
      <c r="Q620" t="b">
        <v>0</v>
      </c>
      <c r="R620" t="b">
        <v>0</v>
      </c>
      <c r="S620" t="s">
        <v>68</v>
      </c>
      <c r="T620" t="str">
        <f>LEFT(S620,FIND("~",SUBSTITUTE(S620,"/","~",LEN(S620)-LEN(SUBSTITUTE(S620,"/",""))))-1)</f>
        <v>publishing</v>
      </c>
      <c r="U620" t="str">
        <f>RIGHT(S620,LEN(S620)-FIND("/",S620))</f>
        <v>nonfiction</v>
      </c>
    </row>
    <row r="621" spans="1:21" x14ac:dyDescent="0.35">
      <c r="A621">
        <v>619</v>
      </c>
      <c r="B621" s="4" t="s">
        <v>1280</v>
      </c>
      <c r="C621" s="3" t="s">
        <v>1281</v>
      </c>
      <c r="D621" s="11">
        <v>19800</v>
      </c>
      <c r="E621" s="11">
        <v>55757</v>
      </c>
      <c r="F621" s="9">
        <f>E621/D621*100</f>
        <v>281.6010101010101</v>
      </c>
      <c r="G621" s="6" t="s">
        <v>20</v>
      </c>
      <c r="H621">
        <v>648</v>
      </c>
      <c r="I621" s="11">
        <f>E621/H621</f>
        <v>86.044753086419746</v>
      </c>
      <c r="J621" t="s">
        <v>21</v>
      </c>
      <c r="K621" t="s">
        <v>22</v>
      </c>
      <c r="L621" s="19">
        <f>(((N621/60)/60)/24)+DATE(1970,1,1)</f>
        <v>40669.208333333336</v>
      </c>
      <c r="M621" s="16">
        <f>(((N621/60)/60)/24)+DATE(1970,1,1)</f>
        <v>40669.208333333336</v>
      </c>
      <c r="N621">
        <v>1304658000</v>
      </c>
      <c r="O621" s="19">
        <f>(((P621/60)/60)/24)+DATE(1970,1,1)</f>
        <v>40670.208333333336</v>
      </c>
      <c r="P621">
        <v>1304744400</v>
      </c>
      <c r="Q621" t="b">
        <v>1</v>
      </c>
      <c r="R621" t="b">
        <v>1</v>
      </c>
      <c r="S621" t="s">
        <v>33</v>
      </c>
      <c r="T621" t="str">
        <f>LEFT(S621,FIND("~",SUBSTITUTE(S621,"/","~",LEN(S621)-LEN(SUBSTITUTE(S621,"/",""))))-1)</f>
        <v>theater</v>
      </c>
      <c r="U621" t="str">
        <f>RIGHT(S621,LEN(S621)-FIND("/",S621))</f>
        <v>plays</v>
      </c>
    </row>
    <row r="622" spans="1:21" x14ac:dyDescent="0.35">
      <c r="A622">
        <v>620</v>
      </c>
      <c r="B622" s="4" t="s">
        <v>1282</v>
      </c>
      <c r="C622" s="3" t="s">
        <v>1283</v>
      </c>
      <c r="D622" s="11">
        <v>19800</v>
      </c>
      <c r="E622" s="11">
        <v>11525</v>
      </c>
      <c r="F622" s="9">
        <f>E622/D622*100</f>
        <v>58.207070707070706</v>
      </c>
      <c r="G622" s="6" t="s">
        <v>20</v>
      </c>
      <c r="H622">
        <v>128</v>
      </c>
      <c r="I622" s="11">
        <f>E622/H622</f>
        <v>90.0390625</v>
      </c>
      <c r="J622" t="s">
        <v>26</v>
      </c>
      <c r="K622" t="s">
        <v>27</v>
      </c>
      <c r="L622" s="19">
        <f>(((N622/60)/60)/24)+DATE(1970,1,1)</f>
        <v>42559.208333333328</v>
      </c>
      <c r="M622" s="16">
        <f>(((N622/60)/60)/24)+DATE(1970,1,1)</f>
        <v>42559.208333333328</v>
      </c>
      <c r="N622">
        <v>1467954000</v>
      </c>
      <c r="O622" s="19">
        <f>(((P622/60)/60)/24)+DATE(1970,1,1)</f>
        <v>42563.208333333328</v>
      </c>
      <c r="P622">
        <v>1468299600</v>
      </c>
      <c r="Q622" t="b">
        <v>0</v>
      </c>
      <c r="R622" t="b">
        <v>0</v>
      </c>
      <c r="S622" t="s">
        <v>122</v>
      </c>
      <c r="T622" t="str">
        <f>LEFT(S622,FIND("~",SUBSTITUTE(S622,"/","~",LEN(S622)-LEN(SUBSTITUTE(S622,"/",""))))-1)</f>
        <v>photography</v>
      </c>
      <c r="U622" t="str">
        <f>RIGHT(S622,LEN(S622)-FIND("/",S622))</f>
        <v>photography books</v>
      </c>
    </row>
    <row r="623" spans="1:21" x14ac:dyDescent="0.35">
      <c r="A623">
        <v>621</v>
      </c>
      <c r="B623" s="4" t="s">
        <v>1284</v>
      </c>
      <c r="C623" s="3" t="s">
        <v>1285</v>
      </c>
      <c r="D623" s="11">
        <v>20000</v>
      </c>
      <c r="E623" s="11">
        <v>158669</v>
      </c>
      <c r="F623" s="9">
        <f>E623/D623*100</f>
        <v>793.34499999999991</v>
      </c>
      <c r="G623" s="6" t="s">
        <v>20</v>
      </c>
      <c r="H623">
        <v>2144</v>
      </c>
      <c r="I623" s="11">
        <f>E623/H623</f>
        <v>74.006063432835816</v>
      </c>
      <c r="J623" t="s">
        <v>21</v>
      </c>
      <c r="K623" t="s">
        <v>22</v>
      </c>
      <c r="L623" s="19">
        <f>(((N623/60)/60)/24)+DATE(1970,1,1)</f>
        <v>42626.208333333328</v>
      </c>
      <c r="M623" s="16">
        <f>(((N623/60)/60)/24)+DATE(1970,1,1)</f>
        <v>42626.208333333328</v>
      </c>
      <c r="N623">
        <v>1473742800</v>
      </c>
      <c r="O623" s="19">
        <f>(((P623/60)/60)/24)+DATE(1970,1,1)</f>
        <v>42631.208333333328</v>
      </c>
      <c r="P623">
        <v>1474174800</v>
      </c>
      <c r="Q623" t="b">
        <v>0</v>
      </c>
      <c r="R623" t="b">
        <v>0</v>
      </c>
      <c r="S623" t="s">
        <v>33</v>
      </c>
      <c r="T623" t="str">
        <f>LEFT(S623,FIND("~",SUBSTITUTE(S623,"/","~",LEN(S623)-LEN(SUBSTITUTE(S623,"/",""))))-1)</f>
        <v>theater</v>
      </c>
      <c r="U623" t="str">
        <f>RIGHT(S623,LEN(S623)-FIND("/",S623))</f>
        <v>plays</v>
      </c>
    </row>
    <row r="624" spans="1:21" x14ac:dyDescent="0.35">
      <c r="A624">
        <v>622</v>
      </c>
      <c r="B624" s="4" t="s">
        <v>1286</v>
      </c>
      <c r="C624" s="3" t="s">
        <v>1287</v>
      </c>
      <c r="D624" s="11">
        <v>20000</v>
      </c>
      <c r="E624" s="11">
        <v>5916</v>
      </c>
      <c r="F624" s="9">
        <f>E624/D624*100</f>
        <v>29.580000000000002</v>
      </c>
      <c r="G624" s="6" t="s">
        <v>20</v>
      </c>
      <c r="H624">
        <v>64</v>
      </c>
      <c r="I624" s="11">
        <f>E624/H624</f>
        <v>92.4375</v>
      </c>
      <c r="J624" t="s">
        <v>21</v>
      </c>
      <c r="K624" t="s">
        <v>22</v>
      </c>
      <c r="L624" s="19">
        <f>(((N624/60)/60)/24)+DATE(1970,1,1)</f>
        <v>43205.208333333328</v>
      </c>
      <c r="M624" s="16">
        <f>(((N624/60)/60)/24)+DATE(1970,1,1)</f>
        <v>43205.208333333328</v>
      </c>
      <c r="N624">
        <v>1523768400</v>
      </c>
      <c r="O624" s="19">
        <f>(((P624/60)/60)/24)+DATE(1970,1,1)</f>
        <v>43231.208333333328</v>
      </c>
      <c r="P624">
        <v>1526014800</v>
      </c>
      <c r="Q624" t="b">
        <v>0</v>
      </c>
      <c r="R624" t="b">
        <v>0</v>
      </c>
      <c r="S624" t="s">
        <v>60</v>
      </c>
      <c r="T624" t="str">
        <f>LEFT(S624,FIND("~",SUBSTITUTE(S624,"/","~",LEN(S624)-LEN(SUBSTITUTE(S624,"/",""))))-1)</f>
        <v>music</v>
      </c>
      <c r="U624" t="str">
        <f>RIGHT(S624,LEN(S624)-FIND("/",S624))</f>
        <v>indie rock</v>
      </c>
    </row>
    <row r="625" spans="1:21" x14ac:dyDescent="0.35">
      <c r="A625">
        <v>623</v>
      </c>
      <c r="B625" s="4" t="s">
        <v>1288</v>
      </c>
      <c r="C625" s="3" t="s">
        <v>1289</v>
      </c>
      <c r="D625" s="11">
        <v>20100</v>
      </c>
      <c r="E625" s="11">
        <v>150806</v>
      </c>
      <c r="F625" s="9">
        <f>E625/D625*100</f>
        <v>750.27860696517416</v>
      </c>
      <c r="G625" s="6" t="s">
        <v>20</v>
      </c>
      <c r="H625">
        <v>2693</v>
      </c>
      <c r="I625" s="11">
        <f>E625/H625</f>
        <v>55.999257333828446</v>
      </c>
      <c r="J625" t="s">
        <v>40</v>
      </c>
      <c r="K625" t="s">
        <v>41</v>
      </c>
      <c r="L625" s="19">
        <f>(((N625/60)/60)/24)+DATE(1970,1,1)</f>
        <v>42201.208333333328</v>
      </c>
      <c r="M625" s="16">
        <f>(((N625/60)/60)/24)+DATE(1970,1,1)</f>
        <v>42201.208333333328</v>
      </c>
      <c r="N625">
        <v>1437022800</v>
      </c>
      <c r="O625" s="19">
        <f>(((P625/60)/60)/24)+DATE(1970,1,1)</f>
        <v>42206.208333333328</v>
      </c>
      <c r="P625">
        <v>1437454800</v>
      </c>
      <c r="Q625" t="b">
        <v>0</v>
      </c>
      <c r="R625" t="b">
        <v>0</v>
      </c>
      <c r="S625" t="s">
        <v>33</v>
      </c>
      <c r="T625" t="str">
        <f>LEFT(S625,FIND("~",SUBSTITUTE(S625,"/","~",LEN(S625)-LEN(SUBSTITUTE(S625,"/",""))))-1)</f>
        <v>theater</v>
      </c>
      <c r="U625" t="str">
        <f>RIGHT(S625,LEN(S625)-FIND("/",S625))</f>
        <v>plays</v>
      </c>
    </row>
    <row r="626" spans="1:21" x14ac:dyDescent="0.35">
      <c r="A626">
        <v>624</v>
      </c>
      <c r="B626" s="4" t="s">
        <v>1290</v>
      </c>
      <c r="C626" s="3" t="s">
        <v>1291</v>
      </c>
      <c r="D626" s="11">
        <v>20700</v>
      </c>
      <c r="E626" s="11">
        <v>14249</v>
      </c>
      <c r="F626" s="9">
        <f>E626/D626*100</f>
        <v>68.835748792270536</v>
      </c>
      <c r="G626" s="6" t="s">
        <v>20</v>
      </c>
      <c r="H626">
        <v>432</v>
      </c>
      <c r="I626" s="11">
        <f>E626/H626</f>
        <v>32.983796296296298</v>
      </c>
      <c r="J626" t="s">
        <v>21</v>
      </c>
      <c r="K626" t="s">
        <v>22</v>
      </c>
      <c r="L626" s="19">
        <f>(((N626/60)/60)/24)+DATE(1970,1,1)</f>
        <v>42029.25</v>
      </c>
      <c r="M626" s="16">
        <f>(((N626/60)/60)/24)+DATE(1970,1,1)</f>
        <v>42029.25</v>
      </c>
      <c r="N626">
        <v>1422165600</v>
      </c>
      <c r="O626" s="19">
        <f>(((P626/60)/60)/24)+DATE(1970,1,1)</f>
        <v>42035.25</v>
      </c>
      <c r="P626">
        <v>1422684000</v>
      </c>
      <c r="Q626" t="b">
        <v>0</v>
      </c>
      <c r="R626" t="b">
        <v>0</v>
      </c>
      <c r="S626" t="s">
        <v>122</v>
      </c>
      <c r="T626" t="str">
        <f>LEFT(S626,FIND("~",SUBSTITUTE(S626,"/","~",LEN(S626)-LEN(SUBSTITUTE(S626,"/",""))))-1)</f>
        <v>photography</v>
      </c>
      <c r="U626" t="str">
        <f>RIGHT(S626,LEN(S626)-FIND("/",S626))</f>
        <v>photography books</v>
      </c>
    </row>
    <row r="627" spans="1:21" ht="31" x14ac:dyDescent="0.35">
      <c r="A627">
        <v>625</v>
      </c>
      <c r="B627" s="4" t="s">
        <v>1292</v>
      </c>
      <c r="C627" s="3" t="s">
        <v>1293</v>
      </c>
      <c r="D627" s="11">
        <v>22500</v>
      </c>
      <c r="E627" s="11">
        <v>5803</v>
      </c>
      <c r="F627" s="9">
        <f>E627/D627*100</f>
        <v>25.79111111111111</v>
      </c>
      <c r="G627" s="6" t="s">
        <v>20</v>
      </c>
      <c r="H627">
        <v>62</v>
      </c>
      <c r="I627" s="11">
        <f>E627/H627</f>
        <v>93.596774193548384</v>
      </c>
      <c r="J627" t="s">
        <v>21</v>
      </c>
      <c r="K627" t="s">
        <v>22</v>
      </c>
      <c r="L627" s="19">
        <f>(((N627/60)/60)/24)+DATE(1970,1,1)</f>
        <v>43857.25</v>
      </c>
      <c r="M627" s="16">
        <f>(((N627/60)/60)/24)+DATE(1970,1,1)</f>
        <v>43857.25</v>
      </c>
      <c r="N627">
        <v>1580104800</v>
      </c>
      <c r="O627" s="19">
        <f>(((P627/60)/60)/24)+DATE(1970,1,1)</f>
        <v>43871.25</v>
      </c>
      <c r="P627">
        <v>1581314400</v>
      </c>
      <c r="Q627" t="b">
        <v>0</v>
      </c>
      <c r="R627" t="b">
        <v>0</v>
      </c>
      <c r="S627" t="s">
        <v>33</v>
      </c>
      <c r="T627" t="str">
        <f>LEFT(S627,FIND("~",SUBSTITUTE(S627,"/","~",LEN(S627)-LEN(SUBSTITUTE(S627,"/",""))))-1)</f>
        <v>theater</v>
      </c>
      <c r="U627" t="str">
        <f>RIGHT(S627,LEN(S627)-FIND("/",S627))</f>
        <v>plays</v>
      </c>
    </row>
    <row r="628" spans="1:21" ht="31" x14ac:dyDescent="0.35">
      <c r="A628">
        <v>626</v>
      </c>
      <c r="B628" s="4" t="s">
        <v>1294</v>
      </c>
      <c r="C628" s="3" t="s">
        <v>1295</v>
      </c>
      <c r="D628" s="11">
        <v>23300</v>
      </c>
      <c r="E628" s="11">
        <v>13205</v>
      </c>
      <c r="F628" s="9">
        <f>E628/D628*100</f>
        <v>56.673819742489272</v>
      </c>
      <c r="G628" s="6" t="s">
        <v>20</v>
      </c>
      <c r="H628">
        <v>189</v>
      </c>
      <c r="I628" s="11">
        <f>E628/H628</f>
        <v>69.867724867724874</v>
      </c>
      <c r="J628" t="s">
        <v>21</v>
      </c>
      <c r="K628" t="s">
        <v>22</v>
      </c>
      <c r="L628" s="19">
        <f>(((N628/60)/60)/24)+DATE(1970,1,1)</f>
        <v>40449.208333333336</v>
      </c>
      <c r="M628" s="16">
        <f>(((N628/60)/60)/24)+DATE(1970,1,1)</f>
        <v>40449.208333333336</v>
      </c>
      <c r="N628">
        <v>1285650000</v>
      </c>
      <c r="O628" s="19">
        <f>(((P628/60)/60)/24)+DATE(1970,1,1)</f>
        <v>40458.208333333336</v>
      </c>
      <c r="P628">
        <v>1286427600</v>
      </c>
      <c r="Q628" t="b">
        <v>0</v>
      </c>
      <c r="R628" t="b">
        <v>1</v>
      </c>
      <c r="S628" t="s">
        <v>33</v>
      </c>
      <c r="T628" t="str">
        <f>LEFT(S628,FIND("~",SUBSTITUTE(S628,"/","~",LEN(S628)-LEN(SUBSTITUTE(S628,"/",""))))-1)</f>
        <v>theater</v>
      </c>
      <c r="U628" t="str">
        <f>RIGHT(S628,LEN(S628)-FIND("/",S628))</f>
        <v>plays</v>
      </c>
    </row>
    <row r="629" spans="1:21" x14ac:dyDescent="0.35">
      <c r="A629">
        <v>627</v>
      </c>
      <c r="B629" s="4" t="s">
        <v>1296</v>
      </c>
      <c r="C629" s="3" t="s">
        <v>1297</v>
      </c>
      <c r="D629" s="11">
        <v>23400</v>
      </c>
      <c r="E629" s="11">
        <v>11108</v>
      </c>
      <c r="F629" s="9">
        <f>E629/D629*100</f>
        <v>47.470085470085472</v>
      </c>
      <c r="G629" s="6" t="s">
        <v>20</v>
      </c>
      <c r="H629">
        <v>154</v>
      </c>
      <c r="I629" s="11">
        <f>E629/H629</f>
        <v>72.129870129870127</v>
      </c>
      <c r="J629" t="s">
        <v>40</v>
      </c>
      <c r="K629" t="s">
        <v>41</v>
      </c>
      <c r="L629" s="19">
        <f>(((N629/60)/60)/24)+DATE(1970,1,1)</f>
        <v>40345.208333333336</v>
      </c>
      <c r="M629" s="16">
        <f>(((N629/60)/60)/24)+DATE(1970,1,1)</f>
        <v>40345.208333333336</v>
      </c>
      <c r="N629">
        <v>1276664400</v>
      </c>
      <c r="O629" s="19">
        <f>(((P629/60)/60)/24)+DATE(1970,1,1)</f>
        <v>40369.208333333336</v>
      </c>
      <c r="P629">
        <v>1278738000</v>
      </c>
      <c r="Q629" t="b">
        <v>1</v>
      </c>
      <c r="R629" t="b">
        <v>0</v>
      </c>
      <c r="S629" t="s">
        <v>17</v>
      </c>
      <c r="T629" t="str">
        <f>LEFT(S629,FIND("~",SUBSTITUTE(S629,"/","~",LEN(S629)-LEN(SUBSTITUTE(S629,"/",""))))-1)</f>
        <v>food</v>
      </c>
      <c r="U629" t="str">
        <f>RIGHT(S629,LEN(S629)-FIND("/",S629))</f>
        <v>food trucks</v>
      </c>
    </row>
    <row r="630" spans="1:21" x14ac:dyDescent="0.35">
      <c r="A630">
        <v>628</v>
      </c>
      <c r="B630" s="4" t="s">
        <v>1298</v>
      </c>
      <c r="C630" s="3" t="s">
        <v>1299</v>
      </c>
      <c r="D630" s="11">
        <v>25000</v>
      </c>
      <c r="E630" s="11">
        <v>2884</v>
      </c>
      <c r="F630" s="9">
        <f>E630/D630*100</f>
        <v>11.536</v>
      </c>
      <c r="G630" s="6" t="s">
        <v>20</v>
      </c>
      <c r="H630">
        <v>96</v>
      </c>
      <c r="I630" s="11">
        <f>E630/H630</f>
        <v>30.041666666666668</v>
      </c>
      <c r="J630" t="s">
        <v>21</v>
      </c>
      <c r="K630" t="s">
        <v>22</v>
      </c>
      <c r="L630" s="19">
        <f>(((N630/60)/60)/24)+DATE(1970,1,1)</f>
        <v>40455.208333333336</v>
      </c>
      <c r="M630" s="16">
        <f>(((N630/60)/60)/24)+DATE(1970,1,1)</f>
        <v>40455.208333333336</v>
      </c>
      <c r="N630">
        <v>1286168400</v>
      </c>
      <c r="O630" s="19">
        <f>(((P630/60)/60)/24)+DATE(1970,1,1)</f>
        <v>40458.208333333336</v>
      </c>
      <c r="P630">
        <v>1286427600</v>
      </c>
      <c r="Q630" t="b">
        <v>0</v>
      </c>
      <c r="R630" t="b">
        <v>0</v>
      </c>
      <c r="S630" t="s">
        <v>60</v>
      </c>
      <c r="T630" t="str">
        <f>LEFT(S630,FIND("~",SUBSTITUTE(S630,"/","~",LEN(S630)-LEN(SUBSTITUTE(S630,"/",""))))-1)</f>
        <v>music</v>
      </c>
      <c r="U630" t="str">
        <f>RIGHT(S630,LEN(S630)-FIND("/",S630))</f>
        <v>indie rock</v>
      </c>
    </row>
    <row r="631" spans="1:21" x14ac:dyDescent="0.35">
      <c r="A631">
        <v>629</v>
      </c>
      <c r="B631" s="4" t="s">
        <v>1300</v>
      </c>
      <c r="C631" s="3" t="s">
        <v>1301</v>
      </c>
      <c r="D631" s="11">
        <v>25500</v>
      </c>
      <c r="E631" s="11">
        <v>55476</v>
      </c>
      <c r="F631" s="9">
        <f>E631/D631*100</f>
        <v>217.5529411764706</v>
      </c>
      <c r="G631" s="6" t="s">
        <v>20</v>
      </c>
      <c r="H631">
        <v>750</v>
      </c>
      <c r="I631" s="11">
        <f>E631/H631</f>
        <v>73.968000000000004</v>
      </c>
      <c r="J631" t="s">
        <v>21</v>
      </c>
      <c r="K631" t="s">
        <v>22</v>
      </c>
      <c r="L631" s="19">
        <f>(((N631/60)/60)/24)+DATE(1970,1,1)</f>
        <v>42557.208333333328</v>
      </c>
      <c r="M631" s="16">
        <f>(((N631/60)/60)/24)+DATE(1970,1,1)</f>
        <v>42557.208333333328</v>
      </c>
      <c r="N631">
        <v>1467781200</v>
      </c>
      <c r="O631" s="19">
        <f>(((P631/60)/60)/24)+DATE(1970,1,1)</f>
        <v>42559.208333333328</v>
      </c>
      <c r="P631">
        <v>1467954000</v>
      </c>
      <c r="Q631" t="b">
        <v>0</v>
      </c>
      <c r="R631" t="b">
        <v>1</v>
      </c>
      <c r="S631" t="s">
        <v>33</v>
      </c>
      <c r="T631" t="str">
        <f>LEFT(S631,FIND("~",SUBSTITUTE(S631,"/","~",LEN(S631)-LEN(SUBSTITUTE(S631,"/",""))))-1)</f>
        <v>theater</v>
      </c>
      <c r="U631" t="str">
        <f>RIGHT(S631,LEN(S631)-FIND("/",S631))</f>
        <v>plays</v>
      </c>
    </row>
    <row r="632" spans="1:21" x14ac:dyDescent="0.35">
      <c r="A632">
        <v>630</v>
      </c>
      <c r="B632" s="4" t="s">
        <v>1302</v>
      </c>
      <c r="C632" s="3" t="s">
        <v>1303</v>
      </c>
      <c r="D632" s="11">
        <v>25600</v>
      </c>
      <c r="E632" s="11">
        <v>5973</v>
      </c>
      <c r="F632" s="9">
        <f>E632/D632*100</f>
        <v>23.33203125</v>
      </c>
      <c r="G632" s="6" t="s">
        <v>20</v>
      </c>
      <c r="H632">
        <v>87</v>
      </c>
      <c r="I632" s="11">
        <f>E632/H632</f>
        <v>68.65517241379311</v>
      </c>
      <c r="J632" t="s">
        <v>21</v>
      </c>
      <c r="K632" t="s">
        <v>22</v>
      </c>
      <c r="L632" s="19">
        <f>(((N632/60)/60)/24)+DATE(1970,1,1)</f>
        <v>43586.208333333328</v>
      </c>
      <c r="M632" s="16">
        <f>(((N632/60)/60)/24)+DATE(1970,1,1)</f>
        <v>43586.208333333328</v>
      </c>
      <c r="N632">
        <v>1556686800</v>
      </c>
      <c r="O632" s="19">
        <f>(((P632/60)/60)/24)+DATE(1970,1,1)</f>
        <v>43597.208333333328</v>
      </c>
      <c r="P632">
        <v>1557637200</v>
      </c>
      <c r="Q632" t="b">
        <v>0</v>
      </c>
      <c r="R632" t="b">
        <v>1</v>
      </c>
      <c r="S632" t="s">
        <v>33</v>
      </c>
      <c r="T632" t="str">
        <f>LEFT(S632,FIND("~",SUBSTITUTE(S632,"/","~",LEN(S632)-LEN(SUBSTITUTE(S632,"/",""))))-1)</f>
        <v>theater</v>
      </c>
      <c r="U632" t="str">
        <f>RIGHT(S632,LEN(S632)-FIND("/",S632))</f>
        <v>plays</v>
      </c>
    </row>
    <row r="633" spans="1:21" x14ac:dyDescent="0.35">
      <c r="A633">
        <v>631</v>
      </c>
      <c r="B633" s="4" t="s">
        <v>1304</v>
      </c>
      <c r="C633" s="3" t="s">
        <v>1305</v>
      </c>
      <c r="D633" s="11">
        <v>26500</v>
      </c>
      <c r="E633" s="11">
        <v>183756</v>
      </c>
      <c r="F633" s="9">
        <f>E633/D633*100</f>
        <v>693.41886792452829</v>
      </c>
      <c r="G633" s="6" t="s">
        <v>20</v>
      </c>
      <c r="H633">
        <v>3063</v>
      </c>
      <c r="I633" s="11">
        <f>E633/H633</f>
        <v>59.992164544564154</v>
      </c>
      <c r="J633" t="s">
        <v>21</v>
      </c>
      <c r="K633" t="s">
        <v>22</v>
      </c>
      <c r="L633" s="19">
        <f>(((N633/60)/60)/24)+DATE(1970,1,1)</f>
        <v>43550.208333333328</v>
      </c>
      <c r="M633" s="16">
        <f>(((N633/60)/60)/24)+DATE(1970,1,1)</f>
        <v>43550.208333333328</v>
      </c>
      <c r="N633">
        <v>1553576400</v>
      </c>
      <c r="O633" s="19">
        <f>(((P633/60)/60)/24)+DATE(1970,1,1)</f>
        <v>43554.208333333328</v>
      </c>
      <c r="P633">
        <v>1553922000</v>
      </c>
      <c r="Q633" t="b">
        <v>0</v>
      </c>
      <c r="R633" t="b">
        <v>0</v>
      </c>
      <c r="S633" t="s">
        <v>33</v>
      </c>
      <c r="T633" t="str">
        <f>LEFT(S633,FIND("~",SUBSTITUTE(S633,"/","~",LEN(S633)-LEN(SUBSTITUTE(S633,"/",""))))-1)</f>
        <v>theater</v>
      </c>
      <c r="U633" t="str">
        <f>RIGHT(S633,LEN(S633)-FIND("/",S633))</f>
        <v>plays</v>
      </c>
    </row>
    <row r="634" spans="1:21" x14ac:dyDescent="0.35">
      <c r="A634">
        <v>632</v>
      </c>
      <c r="B634" s="4" t="s">
        <v>1306</v>
      </c>
      <c r="C634" s="3" t="s">
        <v>1307</v>
      </c>
      <c r="D634" s="11">
        <v>27100</v>
      </c>
      <c r="E634" s="11">
        <v>30902</v>
      </c>
      <c r="F634" s="9">
        <f>E634/D634*100</f>
        <v>114.02952029520294</v>
      </c>
      <c r="G634" s="6" t="s">
        <v>20</v>
      </c>
      <c r="H634">
        <v>278</v>
      </c>
      <c r="I634" s="11">
        <f>E634/H634</f>
        <v>111.15827338129496</v>
      </c>
      <c r="J634" t="s">
        <v>21</v>
      </c>
      <c r="K634" t="s">
        <v>22</v>
      </c>
      <c r="L634" s="19">
        <f>(((N634/60)/60)/24)+DATE(1970,1,1)</f>
        <v>41945.208333333336</v>
      </c>
      <c r="M634" s="16">
        <f>(((N634/60)/60)/24)+DATE(1970,1,1)</f>
        <v>41945.208333333336</v>
      </c>
      <c r="N634">
        <v>1414904400</v>
      </c>
      <c r="O634" s="19">
        <f>(((P634/60)/60)/24)+DATE(1970,1,1)</f>
        <v>41963.25</v>
      </c>
      <c r="P634">
        <v>1416463200</v>
      </c>
      <c r="Q634" t="b">
        <v>0</v>
      </c>
      <c r="R634" t="b">
        <v>0</v>
      </c>
      <c r="S634" t="s">
        <v>33</v>
      </c>
      <c r="T634" t="str">
        <f>LEFT(S634,FIND("~",SUBSTITUTE(S634,"/","~",LEN(S634)-LEN(SUBSTITUTE(S634,"/",""))))-1)</f>
        <v>theater</v>
      </c>
      <c r="U634" t="str">
        <f>RIGHT(S634,LEN(S634)-FIND("/",S634))</f>
        <v>plays</v>
      </c>
    </row>
    <row r="635" spans="1:21" x14ac:dyDescent="0.35">
      <c r="A635">
        <v>633</v>
      </c>
      <c r="B635" s="4" t="s">
        <v>1308</v>
      </c>
      <c r="C635" s="3" t="s">
        <v>1309</v>
      </c>
      <c r="D635" s="11">
        <v>27500</v>
      </c>
      <c r="E635" s="11">
        <v>5569</v>
      </c>
      <c r="F635" s="9">
        <f>E635/D635*100</f>
        <v>20.25090909090909</v>
      </c>
      <c r="G635" s="6" t="s">
        <v>20</v>
      </c>
      <c r="H635">
        <v>105</v>
      </c>
      <c r="I635" s="11">
        <f>E635/H635</f>
        <v>53.038095238095238</v>
      </c>
      <c r="J635" t="s">
        <v>21</v>
      </c>
      <c r="K635" t="s">
        <v>22</v>
      </c>
      <c r="L635" s="19">
        <f>(((N635/60)/60)/24)+DATE(1970,1,1)</f>
        <v>42315.25</v>
      </c>
      <c r="M635" s="16">
        <f>(((N635/60)/60)/24)+DATE(1970,1,1)</f>
        <v>42315.25</v>
      </c>
      <c r="N635">
        <v>1446876000</v>
      </c>
      <c r="O635" s="19">
        <f>(((P635/60)/60)/24)+DATE(1970,1,1)</f>
        <v>42319.25</v>
      </c>
      <c r="P635">
        <v>1447221600</v>
      </c>
      <c r="Q635" t="b">
        <v>0</v>
      </c>
      <c r="R635" t="b">
        <v>0</v>
      </c>
      <c r="S635" t="s">
        <v>71</v>
      </c>
      <c r="T635" t="str">
        <f>LEFT(S635,FIND("~",SUBSTITUTE(S635,"/","~",LEN(S635)-LEN(SUBSTITUTE(S635,"/",""))))-1)</f>
        <v>film &amp; video</v>
      </c>
      <c r="U635" t="str">
        <f>RIGHT(S635,LEN(S635)-FIND("/",S635))</f>
        <v>animation</v>
      </c>
    </row>
    <row r="636" spans="1:21" x14ac:dyDescent="0.35">
      <c r="A636">
        <v>634</v>
      </c>
      <c r="B636" s="4" t="s">
        <v>1310</v>
      </c>
      <c r="C636" s="3" t="s">
        <v>1311</v>
      </c>
      <c r="D636" s="11">
        <v>28200</v>
      </c>
      <c r="E636" s="11">
        <v>92824</v>
      </c>
      <c r="F636" s="9">
        <f>E636/D636*100</f>
        <v>329.16312056737587</v>
      </c>
      <c r="G636" s="6" t="s">
        <v>20</v>
      </c>
      <c r="H636">
        <v>1658</v>
      </c>
      <c r="I636" s="11">
        <f>E636/H636</f>
        <v>55.985524728588658</v>
      </c>
      <c r="J636" t="s">
        <v>21</v>
      </c>
      <c r="K636" t="s">
        <v>22</v>
      </c>
      <c r="L636" s="19">
        <f>(((N636/60)/60)/24)+DATE(1970,1,1)</f>
        <v>42819.208333333328</v>
      </c>
      <c r="M636" s="16">
        <f>(((N636/60)/60)/24)+DATE(1970,1,1)</f>
        <v>42819.208333333328</v>
      </c>
      <c r="N636">
        <v>1490418000</v>
      </c>
      <c r="O636" s="19">
        <f>(((P636/60)/60)/24)+DATE(1970,1,1)</f>
        <v>42833.208333333328</v>
      </c>
      <c r="P636">
        <v>1491627600</v>
      </c>
      <c r="Q636" t="b">
        <v>0</v>
      </c>
      <c r="R636" t="b">
        <v>0</v>
      </c>
      <c r="S636" t="s">
        <v>269</v>
      </c>
      <c r="T636" t="str">
        <f>LEFT(S636,FIND("~",SUBSTITUTE(S636,"/","~",LEN(S636)-LEN(SUBSTITUTE(S636,"/",""))))-1)</f>
        <v>film &amp; video</v>
      </c>
      <c r="U636" t="str">
        <f>RIGHT(S636,LEN(S636)-FIND("/",S636))</f>
        <v>television</v>
      </c>
    </row>
    <row r="637" spans="1:21" x14ac:dyDescent="0.35">
      <c r="A637">
        <v>635</v>
      </c>
      <c r="B637" s="4" t="s">
        <v>1312</v>
      </c>
      <c r="C637" s="3" t="s">
        <v>1313</v>
      </c>
      <c r="D637" s="11">
        <v>28400</v>
      </c>
      <c r="E637" s="11">
        <v>158590</v>
      </c>
      <c r="F637" s="9">
        <f>E637/D637*100</f>
        <v>558.41549295774644</v>
      </c>
      <c r="G637" s="6" t="s">
        <v>20</v>
      </c>
      <c r="H637">
        <v>2266</v>
      </c>
      <c r="I637" s="11">
        <f>E637/H637</f>
        <v>69.986760812003524</v>
      </c>
      <c r="J637" t="s">
        <v>21</v>
      </c>
      <c r="K637" t="s">
        <v>22</v>
      </c>
      <c r="L637" s="19">
        <f>(((N637/60)/60)/24)+DATE(1970,1,1)</f>
        <v>41314.25</v>
      </c>
      <c r="M637" s="16">
        <f>(((N637/60)/60)/24)+DATE(1970,1,1)</f>
        <v>41314.25</v>
      </c>
      <c r="N637">
        <v>1360389600</v>
      </c>
      <c r="O637" s="19">
        <f>(((P637/60)/60)/24)+DATE(1970,1,1)</f>
        <v>41346.208333333336</v>
      </c>
      <c r="P637">
        <v>1363150800</v>
      </c>
      <c r="Q637" t="b">
        <v>0</v>
      </c>
      <c r="R637" t="b">
        <v>0</v>
      </c>
      <c r="S637" t="s">
        <v>269</v>
      </c>
      <c r="T637" t="str">
        <f>LEFT(S637,FIND("~",SUBSTITUTE(S637,"/","~",LEN(S637)-LEN(SUBSTITUTE(S637,"/",""))))-1)</f>
        <v>film &amp; video</v>
      </c>
      <c r="U637" t="str">
        <f>RIGHT(S637,LEN(S637)-FIND("/",S637))</f>
        <v>television</v>
      </c>
    </row>
    <row r="638" spans="1:21" x14ac:dyDescent="0.35">
      <c r="A638">
        <v>636</v>
      </c>
      <c r="B638" s="4" t="s">
        <v>1314</v>
      </c>
      <c r="C638" s="3" t="s">
        <v>1315</v>
      </c>
      <c r="D638" s="11">
        <v>28800</v>
      </c>
      <c r="E638" s="11">
        <v>127591</v>
      </c>
      <c r="F638" s="9">
        <f>E638/D638*100</f>
        <v>443.02430555555554</v>
      </c>
      <c r="G638" s="6" t="s">
        <v>20</v>
      </c>
      <c r="H638">
        <v>2604</v>
      </c>
      <c r="I638" s="11">
        <f>E638/H638</f>
        <v>48.998079877112133</v>
      </c>
      <c r="J638" t="s">
        <v>36</v>
      </c>
      <c r="K638" t="s">
        <v>37</v>
      </c>
      <c r="L638" s="19">
        <f>(((N638/60)/60)/24)+DATE(1970,1,1)</f>
        <v>40926.25</v>
      </c>
      <c r="M638" s="16">
        <f>(((N638/60)/60)/24)+DATE(1970,1,1)</f>
        <v>40926.25</v>
      </c>
      <c r="N638">
        <v>1326866400</v>
      </c>
      <c r="O638" s="19">
        <f>(((P638/60)/60)/24)+DATE(1970,1,1)</f>
        <v>40971.25</v>
      </c>
      <c r="P638">
        <v>1330754400</v>
      </c>
      <c r="Q638" t="b">
        <v>0</v>
      </c>
      <c r="R638" t="b">
        <v>1</v>
      </c>
      <c r="S638" t="s">
        <v>71</v>
      </c>
      <c r="T638" t="str">
        <f>LEFT(S638,FIND("~",SUBSTITUTE(S638,"/","~",LEN(S638)-LEN(SUBSTITUTE(S638,"/",""))))-1)</f>
        <v>film &amp; video</v>
      </c>
      <c r="U638" t="str">
        <f>RIGHT(S638,LEN(S638)-FIND("/",S638))</f>
        <v>animation</v>
      </c>
    </row>
    <row r="639" spans="1:21" x14ac:dyDescent="0.35">
      <c r="A639">
        <v>637</v>
      </c>
      <c r="B639" s="4" t="s">
        <v>1316</v>
      </c>
      <c r="C639" s="3" t="s">
        <v>1317</v>
      </c>
      <c r="D639" s="11">
        <v>29400</v>
      </c>
      <c r="E639" s="11">
        <v>6750</v>
      </c>
      <c r="F639" s="9">
        <f>E639/D639*100</f>
        <v>22.95918367346939</v>
      </c>
      <c r="G639" s="6" t="s">
        <v>20</v>
      </c>
      <c r="H639">
        <v>65</v>
      </c>
      <c r="I639" s="11">
        <f>E639/H639</f>
        <v>103.84615384615384</v>
      </c>
      <c r="J639" t="s">
        <v>21</v>
      </c>
      <c r="K639" t="s">
        <v>22</v>
      </c>
      <c r="L639" s="19">
        <f>(((N639/60)/60)/24)+DATE(1970,1,1)</f>
        <v>42688.25</v>
      </c>
      <c r="M639" s="16">
        <f>(((N639/60)/60)/24)+DATE(1970,1,1)</f>
        <v>42688.25</v>
      </c>
      <c r="N639">
        <v>1479103200</v>
      </c>
      <c r="O639" s="19">
        <f>(((P639/60)/60)/24)+DATE(1970,1,1)</f>
        <v>42696.25</v>
      </c>
      <c r="P639">
        <v>1479794400</v>
      </c>
      <c r="Q639" t="b">
        <v>0</v>
      </c>
      <c r="R639" t="b">
        <v>0</v>
      </c>
      <c r="S639" t="s">
        <v>33</v>
      </c>
      <c r="T639" t="str">
        <f>LEFT(S639,FIND("~",SUBSTITUTE(S639,"/","~",LEN(S639)-LEN(SUBSTITUTE(S639,"/",""))))-1)</f>
        <v>theater</v>
      </c>
      <c r="U639" t="str">
        <f>RIGHT(S639,LEN(S639)-FIND("/",S639))</f>
        <v>plays</v>
      </c>
    </row>
    <row r="640" spans="1:21" x14ac:dyDescent="0.35">
      <c r="A640">
        <v>638</v>
      </c>
      <c r="B640" s="4" t="s">
        <v>1318</v>
      </c>
      <c r="C640" s="3" t="s">
        <v>1319</v>
      </c>
      <c r="D640" s="11">
        <v>29500</v>
      </c>
      <c r="E640" s="11">
        <v>9318</v>
      </c>
      <c r="F640" s="9">
        <f>E640/D640*100</f>
        <v>31.586440677966106</v>
      </c>
      <c r="G640" s="6" t="s">
        <v>20</v>
      </c>
      <c r="H640">
        <v>94</v>
      </c>
      <c r="I640" s="11">
        <f>E640/H640</f>
        <v>99.127659574468083</v>
      </c>
      <c r="J640" t="s">
        <v>21</v>
      </c>
      <c r="K640" t="s">
        <v>22</v>
      </c>
      <c r="L640" s="19">
        <f>(((N640/60)/60)/24)+DATE(1970,1,1)</f>
        <v>40386.208333333336</v>
      </c>
      <c r="M640" s="16">
        <f>(((N640/60)/60)/24)+DATE(1970,1,1)</f>
        <v>40386.208333333336</v>
      </c>
      <c r="N640">
        <v>1280206800</v>
      </c>
      <c r="O640" s="19">
        <f>(((P640/60)/60)/24)+DATE(1970,1,1)</f>
        <v>40398.208333333336</v>
      </c>
      <c r="P640">
        <v>1281243600</v>
      </c>
      <c r="Q640" t="b">
        <v>0</v>
      </c>
      <c r="R640" t="b">
        <v>1</v>
      </c>
      <c r="S640" t="s">
        <v>33</v>
      </c>
      <c r="T640" t="str">
        <f>LEFT(S640,FIND("~",SUBSTITUTE(S640,"/","~",LEN(S640)-LEN(SUBSTITUTE(S640,"/",""))))-1)</f>
        <v>theater</v>
      </c>
      <c r="U640" t="str">
        <f>RIGHT(S640,LEN(S640)-FIND("/",S640))</f>
        <v>plays</v>
      </c>
    </row>
    <row r="641" spans="1:21" x14ac:dyDescent="0.35">
      <c r="A641">
        <v>639</v>
      </c>
      <c r="B641" s="4" t="s">
        <v>1320</v>
      </c>
      <c r="C641" s="3" t="s">
        <v>1321</v>
      </c>
      <c r="D641" s="11">
        <v>29600</v>
      </c>
      <c r="E641" s="11">
        <v>4832</v>
      </c>
      <c r="F641" s="9">
        <f>E641/D641*100</f>
        <v>16.324324324324323</v>
      </c>
      <c r="G641" s="6" t="s">
        <v>20</v>
      </c>
      <c r="H641">
        <v>45</v>
      </c>
      <c r="I641" s="11">
        <f>E641/H641</f>
        <v>107.37777777777778</v>
      </c>
      <c r="J641" t="s">
        <v>21</v>
      </c>
      <c r="K641" t="s">
        <v>22</v>
      </c>
      <c r="L641" s="19">
        <f>(((N641/60)/60)/24)+DATE(1970,1,1)</f>
        <v>43309.208333333328</v>
      </c>
      <c r="M641" s="16">
        <f>(((N641/60)/60)/24)+DATE(1970,1,1)</f>
        <v>43309.208333333328</v>
      </c>
      <c r="N641">
        <v>1532754000</v>
      </c>
      <c r="O641" s="19">
        <f>(((P641/60)/60)/24)+DATE(1970,1,1)</f>
        <v>43309.208333333328</v>
      </c>
      <c r="P641">
        <v>1532754000</v>
      </c>
      <c r="Q641" t="b">
        <v>0</v>
      </c>
      <c r="R641" t="b">
        <v>1</v>
      </c>
      <c r="S641" t="s">
        <v>53</v>
      </c>
      <c r="T641" t="str">
        <f>LEFT(S641,FIND("~",SUBSTITUTE(S641,"/","~",LEN(S641)-LEN(SUBSTITUTE(S641,"/",""))))-1)</f>
        <v>film &amp; video</v>
      </c>
      <c r="U641" t="str">
        <f>RIGHT(S641,LEN(S641)-FIND("/",S641))</f>
        <v>drama</v>
      </c>
    </row>
    <row r="642" spans="1:21" x14ac:dyDescent="0.35">
      <c r="A642">
        <v>640</v>
      </c>
      <c r="B642" s="4" t="s">
        <v>1322</v>
      </c>
      <c r="C642" s="3" t="s">
        <v>1323</v>
      </c>
      <c r="D642" s="11">
        <v>29600</v>
      </c>
      <c r="E642" s="11">
        <v>19769</v>
      </c>
      <c r="F642" s="9">
        <f>E642/D642*100</f>
        <v>66.787162162162161</v>
      </c>
      <c r="G642" s="6" t="s">
        <v>20</v>
      </c>
      <c r="H642">
        <v>257</v>
      </c>
      <c r="I642" s="11">
        <f>E642/H642</f>
        <v>76.922178988326849</v>
      </c>
      <c r="J642" t="s">
        <v>21</v>
      </c>
      <c r="K642" t="s">
        <v>22</v>
      </c>
      <c r="L642" s="19">
        <f>(((N642/60)/60)/24)+DATE(1970,1,1)</f>
        <v>42387.25</v>
      </c>
      <c r="M642" s="16">
        <f>(((N642/60)/60)/24)+DATE(1970,1,1)</f>
        <v>42387.25</v>
      </c>
      <c r="N642">
        <v>1453096800</v>
      </c>
      <c r="O642" s="19">
        <f>(((P642/60)/60)/24)+DATE(1970,1,1)</f>
        <v>42390.25</v>
      </c>
      <c r="P642">
        <v>1453356000</v>
      </c>
      <c r="Q642" t="b">
        <v>0</v>
      </c>
      <c r="R642" t="b">
        <v>0</v>
      </c>
      <c r="S642" t="s">
        <v>33</v>
      </c>
      <c r="T642" t="str">
        <f>LEFT(S642,FIND("~",SUBSTITUTE(S642,"/","~",LEN(S642)-LEN(SUBSTITUTE(S642,"/",""))))-1)</f>
        <v>theater</v>
      </c>
      <c r="U642" t="str">
        <f>RIGHT(S642,LEN(S642)-FIND("/",S642))</f>
        <v>plays</v>
      </c>
    </row>
    <row r="643" spans="1:21" ht="31" x14ac:dyDescent="0.35">
      <c r="A643">
        <v>641</v>
      </c>
      <c r="B643" s="4" t="s">
        <v>1324</v>
      </c>
      <c r="C643" s="3" t="s">
        <v>1325</v>
      </c>
      <c r="D643" s="11">
        <v>29600</v>
      </c>
      <c r="E643" s="11">
        <v>11277</v>
      </c>
      <c r="F643" s="9">
        <f>E643/D643*100</f>
        <v>38.097972972972968</v>
      </c>
      <c r="G643" s="6" t="s">
        <v>20</v>
      </c>
      <c r="H643">
        <v>194</v>
      </c>
      <c r="I643" s="11">
        <f>E643/H643</f>
        <v>58.128865979381445</v>
      </c>
      <c r="J643" t="s">
        <v>98</v>
      </c>
      <c r="K643" t="s">
        <v>99</v>
      </c>
      <c r="L643" s="19">
        <f>(((N643/60)/60)/24)+DATE(1970,1,1)</f>
        <v>42786.25</v>
      </c>
      <c r="M643" s="16">
        <f>(((N643/60)/60)/24)+DATE(1970,1,1)</f>
        <v>42786.25</v>
      </c>
      <c r="N643">
        <v>1487570400</v>
      </c>
      <c r="O643" s="19">
        <f>(((P643/60)/60)/24)+DATE(1970,1,1)</f>
        <v>42814.208333333328</v>
      </c>
      <c r="P643">
        <v>1489986000</v>
      </c>
      <c r="Q643" t="b">
        <v>0</v>
      </c>
      <c r="R643" t="b">
        <v>0</v>
      </c>
      <c r="S643" t="s">
        <v>33</v>
      </c>
      <c r="T643" t="str">
        <f>LEFT(S643,FIND("~",SUBSTITUTE(S643,"/","~",LEN(S643)-LEN(SUBSTITUTE(S643,"/",""))))-1)</f>
        <v>theater</v>
      </c>
      <c r="U643" t="str">
        <f>RIGHT(S643,LEN(S643)-FIND("/",S643))</f>
        <v>plays</v>
      </c>
    </row>
    <row r="644" spans="1:21" x14ac:dyDescent="0.35">
      <c r="A644">
        <v>642</v>
      </c>
      <c r="B644" s="4" t="s">
        <v>1326</v>
      </c>
      <c r="C644" s="3" t="s">
        <v>1327</v>
      </c>
      <c r="D644" s="11">
        <v>31200</v>
      </c>
      <c r="E644" s="11">
        <v>13382</v>
      </c>
      <c r="F644" s="9">
        <f>E644/D644*100</f>
        <v>42.891025641025642</v>
      </c>
      <c r="G644" s="6" t="s">
        <v>20</v>
      </c>
      <c r="H644">
        <v>129</v>
      </c>
      <c r="I644" s="11">
        <f>E644/H644</f>
        <v>103.73643410852713</v>
      </c>
      <c r="J644" t="s">
        <v>15</v>
      </c>
      <c r="K644" t="s">
        <v>16</v>
      </c>
      <c r="L644" s="19">
        <f>(((N644/60)/60)/24)+DATE(1970,1,1)</f>
        <v>43451.25</v>
      </c>
      <c r="M644" s="16">
        <f>(((N644/60)/60)/24)+DATE(1970,1,1)</f>
        <v>43451.25</v>
      </c>
      <c r="N644">
        <v>1545026400</v>
      </c>
      <c r="O644" s="19">
        <f>(((P644/60)/60)/24)+DATE(1970,1,1)</f>
        <v>43460.25</v>
      </c>
      <c r="P644">
        <v>1545804000</v>
      </c>
      <c r="Q644" t="b">
        <v>0</v>
      </c>
      <c r="R644" t="b">
        <v>0</v>
      </c>
      <c r="S644" t="s">
        <v>65</v>
      </c>
      <c r="T644" t="str">
        <f>LEFT(S644,FIND("~",SUBSTITUTE(S644,"/","~",LEN(S644)-LEN(SUBSTITUTE(S644,"/",""))))-1)</f>
        <v>technology</v>
      </c>
      <c r="U644" t="str">
        <f>RIGHT(S644,LEN(S644)-FIND("/",S644))</f>
        <v>wearables</v>
      </c>
    </row>
    <row r="645" spans="1:21" x14ac:dyDescent="0.35">
      <c r="A645">
        <v>643</v>
      </c>
      <c r="B645" s="4" t="s">
        <v>1328</v>
      </c>
      <c r="C645" s="3" t="s">
        <v>1329</v>
      </c>
      <c r="D645" s="11">
        <v>31400</v>
      </c>
      <c r="E645" s="11">
        <v>32986</v>
      </c>
      <c r="F645" s="9">
        <f>E645/D645*100</f>
        <v>105.05095541401275</v>
      </c>
      <c r="G645" s="6" t="s">
        <v>20</v>
      </c>
      <c r="H645">
        <v>375</v>
      </c>
      <c r="I645" s="11">
        <f>E645/H645</f>
        <v>87.962666666666664</v>
      </c>
      <c r="J645" t="s">
        <v>21</v>
      </c>
      <c r="K645" t="s">
        <v>22</v>
      </c>
      <c r="L645" s="19">
        <f>(((N645/60)/60)/24)+DATE(1970,1,1)</f>
        <v>42795.25</v>
      </c>
      <c r="M645" s="16">
        <f>(((N645/60)/60)/24)+DATE(1970,1,1)</f>
        <v>42795.25</v>
      </c>
      <c r="N645">
        <v>1488348000</v>
      </c>
      <c r="O645" s="19">
        <f>(((P645/60)/60)/24)+DATE(1970,1,1)</f>
        <v>42813.208333333328</v>
      </c>
      <c r="P645">
        <v>1489899600</v>
      </c>
      <c r="Q645" t="b">
        <v>0</v>
      </c>
      <c r="R645" t="b">
        <v>0</v>
      </c>
      <c r="S645" t="s">
        <v>33</v>
      </c>
      <c r="T645" t="str">
        <f>LEFT(S645,FIND("~",SUBSTITUTE(S645,"/","~",LEN(S645)-LEN(SUBSTITUTE(S645,"/",""))))-1)</f>
        <v>theater</v>
      </c>
      <c r="U645" t="str">
        <f>RIGHT(S645,LEN(S645)-FIND("/",S645))</f>
        <v>plays</v>
      </c>
    </row>
    <row r="646" spans="1:21" x14ac:dyDescent="0.35">
      <c r="A646">
        <v>644</v>
      </c>
      <c r="B646" s="4" t="s">
        <v>1330</v>
      </c>
      <c r="C646" s="3" t="s">
        <v>1331</v>
      </c>
      <c r="D646" s="11">
        <v>32900</v>
      </c>
      <c r="E646" s="11">
        <v>81984</v>
      </c>
      <c r="F646" s="9">
        <f>E646/D646*100</f>
        <v>249.19148936170211</v>
      </c>
      <c r="G646" s="6" t="s">
        <v>20</v>
      </c>
      <c r="H646">
        <v>2928</v>
      </c>
      <c r="I646" s="11">
        <f>E646/H646</f>
        <v>28</v>
      </c>
      <c r="J646" t="s">
        <v>15</v>
      </c>
      <c r="K646" t="s">
        <v>16</v>
      </c>
      <c r="L646" s="19">
        <f>(((N646/60)/60)/24)+DATE(1970,1,1)</f>
        <v>43452.25</v>
      </c>
      <c r="M646" s="16">
        <f>(((N646/60)/60)/24)+DATE(1970,1,1)</f>
        <v>43452.25</v>
      </c>
      <c r="N646">
        <v>1545112800</v>
      </c>
      <c r="O646" s="19">
        <f>(((P646/60)/60)/24)+DATE(1970,1,1)</f>
        <v>43468.25</v>
      </c>
      <c r="P646">
        <v>1546495200</v>
      </c>
      <c r="Q646" t="b">
        <v>0</v>
      </c>
      <c r="R646" t="b">
        <v>0</v>
      </c>
      <c r="S646" t="s">
        <v>33</v>
      </c>
      <c r="T646" t="str">
        <f>LEFT(S646,FIND("~",SUBSTITUTE(S646,"/","~",LEN(S646)-LEN(SUBSTITUTE(S646,"/",""))))-1)</f>
        <v>theater</v>
      </c>
      <c r="U646" t="str">
        <f>RIGHT(S646,LEN(S646)-FIND("/",S646))</f>
        <v>plays</v>
      </c>
    </row>
    <row r="647" spans="1:21" x14ac:dyDescent="0.35">
      <c r="A647">
        <v>645</v>
      </c>
      <c r="B647" s="4" t="s">
        <v>1332</v>
      </c>
      <c r="C647" s="3" t="s">
        <v>1333</v>
      </c>
      <c r="D647" s="11">
        <v>33300</v>
      </c>
      <c r="E647" s="11">
        <v>178483</v>
      </c>
      <c r="F647" s="9">
        <f>E647/D647*100</f>
        <v>535.98498498498498</v>
      </c>
      <c r="G647" s="6" t="s">
        <v>20</v>
      </c>
      <c r="H647">
        <v>4697</v>
      </c>
      <c r="I647" s="11">
        <f>E647/H647</f>
        <v>37.999361294443261</v>
      </c>
      <c r="J647" t="s">
        <v>21</v>
      </c>
      <c r="K647" t="s">
        <v>22</v>
      </c>
      <c r="L647" s="19">
        <f>(((N647/60)/60)/24)+DATE(1970,1,1)</f>
        <v>43369.208333333328</v>
      </c>
      <c r="M647" s="16">
        <f>(((N647/60)/60)/24)+DATE(1970,1,1)</f>
        <v>43369.208333333328</v>
      </c>
      <c r="N647">
        <v>1537938000</v>
      </c>
      <c r="O647" s="19">
        <f>(((P647/60)/60)/24)+DATE(1970,1,1)</f>
        <v>43390.208333333328</v>
      </c>
      <c r="P647">
        <v>1539752400</v>
      </c>
      <c r="Q647" t="b">
        <v>0</v>
      </c>
      <c r="R647" t="b">
        <v>1</v>
      </c>
      <c r="S647" t="s">
        <v>23</v>
      </c>
      <c r="T647" t="str">
        <f>LEFT(S647,FIND("~",SUBSTITUTE(S647,"/","~",LEN(S647)-LEN(SUBSTITUTE(S647,"/",""))))-1)</f>
        <v>music</v>
      </c>
      <c r="U647" t="str">
        <f>RIGHT(S647,LEN(S647)-FIND("/",S647))</f>
        <v>rock</v>
      </c>
    </row>
    <row r="648" spans="1:21" x14ac:dyDescent="0.35">
      <c r="A648">
        <v>646</v>
      </c>
      <c r="B648" s="4" t="s">
        <v>1334</v>
      </c>
      <c r="C648" s="3" t="s">
        <v>1335</v>
      </c>
      <c r="D648" s="11">
        <v>33600</v>
      </c>
      <c r="E648" s="11">
        <v>87448</v>
      </c>
      <c r="F648" s="9">
        <f>E648/D648*100</f>
        <v>260.26190476190476</v>
      </c>
      <c r="G648" s="6" t="s">
        <v>20</v>
      </c>
      <c r="H648">
        <v>2915</v>
      </c>
      <c r="I648" s="11">
        <f>E648/H648</f>
        <v>29.999313893653515</v>
      </c>
      <c r="J648" t="s">
        <v>21</v>
      </c>
      <c r="K648" t="s">
        <v>22</v>
      </c>
      <c r="L648" s="19">
        <f>(((N648/60)/60)/24)+DATE(1970,1,1)</f>
        <v>41346.208333333336</v>
      </c>
      <c r="M648" s="16">
        <f>(((N648/60)/60)/24)+DATE(1970,1,1)</f>
        <v>41346.208333333336</v>
      </c>
      <c r="N648">
        <v>1363150800</v>
      </c>
      <c r="O648" s="19">
        <f>(((P648/60)/60)/24)+DATE(1970,1,1)</f>
        <v>41357.208333333336</v>
      </c>
      <c r="P648">
        <v>1364101200</v>
      </c>
      <c r="Q648" t="b">
        <v>0</v>
      </c>
      <c r="R648" t="b">
        <v>0</v>
      </c>
      <c r="S648" t="s">
        <v>89</v>
      </c>
      <c r="T648" t="str">
        <f>LEFT(S648,FIND("~",SUBSTITUTE(S648,"/","~",LEN(S648)-LEN(SUBSTITUTE(S648,"/",""))))-1)</f>
        <v>games</v>
      </c>
      <c r="U648" t="str">
        <f>RIGHT(S648,LEN(S648)-FIND("/",S648))</f>
        <v>video games</v>
      </c>
    </row>
    <row r="649" spans="1:21" x14ac:dyDescent="0.35">
      <c r="A649">
        <v>647</v>
      </c>
      <c r="B649" s="4" t="s">
        <v>1336</v>
      </c>
      <c r="C649" s="3" t="s">
        <v>1337</v>
      </c>
      <c r="D649" s="11">
        <v>33700</v>
      </c>
      <c r="E649" s="11">
        <v>1863</v>
      </c>
      <c r="F649" s="9">
        <f>E649/D649*100</f>
        <v>5.5281899109792283</v>
      </c>
      <c r="G649" s="6" t="s">
        <v>20</v>
      </c>
      <c r="H649">
        <v>18</v>
      </c>
      <c r="I649" s="11">
        <f>E649/H649</f>
        <v>103.5</v>
      </c>
      <c r="J649" t="s">
        <v>21</v>
      </c>
      <c r="K649" t="s">
        <v>22</v>
      </c>
      <c r="L649" s="19">
        <f>(((N649/60)/60)/24)+DATE(1970,1,1)</f>
        <v>43199.208333333328</v>
      </c>
      <c r="M649" s="16">
        <f>(((N649/60)/60)/24)+DATE(1970,1,1)</f>
        <v>43199.208333333328</v>
      </c>
      <c r="N649">
        <v>1523250000</v>
      </c>
      <c r="O649" s="19">
        <f>(((P649/60)/60)/24)+DATE(1970,1,1)</f>
        <v>43223.208333333328</v>
      </c>
      <c r="P649">
        <v>1525323600</v>
      </c>
      <c r="Q649" t="b">
        <v>0</v>
      </c>
      <c r="R649" t="b">
        <v>0</v>
      </c>
      <c r="S649" t="s">
        <v>206</v>
      </c>
      <c r="T649" t="str">
        <f>LEFT(S649,FIND("~",SUBSTITUTE(S649,"/","~",LEN(S649)-LEN(SUBSTITUTE(S649,"/",""))))-1)</f>
        <v>publishing</v>
      </c>
      <c r="U649" t="str">
        <f>RIGHT(S649,LEN(S649)-FIND("/",S649))</f>
        <v>translations</v>
      </c>
    </row>
    <row r="650" spans="1:21" x14ac:dyDescent="0.35">
      <c r="A650">
        <v>648</v>
      </c>
      <c r="B650" s="4" t="s">
        <v>1338</v>
      </c>
      <c r="C650" s="3" t="s">
        <v>1339</v>
      </c>
      <c r="D650" s="11">
        <v>33800</v>
      </c>
      <c r="E650" s="11">
        <v>62174</v>
      </c>
      <c r="F650" s="9">
        <f>E650/D650*100</f>
        <v>183.94674556213019</v>
      </c>
      <c r="G650" s="6" t="s">
        <v>20</v>
      </c>
      <c r="H650">
        <v>723</v>
      </c>
      <c r="I650" s="11">
        <f>E650/H650</f>
        <v>85.994467496542185</v>
      </c>
      <c r="J650" t="s">
        <v>21</v>
      </c>
      <c r="K650" t="s">
        <v>22</v>
      </c>
      <c r="L650" s="19">
        <f>(((N650/60)/60)/24)+DATE(1970,1,1)</f>
        <v>42922.208333333328</v>
      </c>
      <c r="M650" s="16">
        <f>(((N650/60)/60)/24)+DATE(1970,1,1)</f>
        <v>42922.208333333328</v>
      </c>
      <c r="N650">
        <v>1499317200</v>
      </c>
      <c r="O650" s="19">
        <f>(((P650/60)/60)/24)+DATE(1970,1,1)</f>
        <v>42940.208333333328</v>
      </c>
      <c r="P650">
        <v>1500872400</v>
      </c>
      <c r="Q650" t="b">
        <v>1</v>
      </c>
      <c r="R650" t="b">
        <v>0</v>
      </c>
      <c r="S650" t="s">
        <v>17</v>
      </c>
      <c r="T650" t="str">
        <f>LEFT(S650,FIND("~",SUBSTITUTE(S650,"/","~",LEN(S650)-LEN(SUBSTITUTE(S650,"/",""))))-1)</f>
        <v>food</v>
      </c>
      <c r="U650" t="str">
        <f>RIGHT(S650,LEN(S650)-FIND("/",S650))</f>
        <v>food trucks</v>
      </c>
    </row>
    <row r="651" spans="1:21" x14ac:dyDescent="0.35">
      <c r="A651">
        <v>649</v>
      </c>
      <c r="B651" s="4" t="s">
        <v>1340</v>
      </c>
      <c r="C651" s="3" t="s">
        <v>1341</v>
      </c>
      <c r="D651" s="11">
        <v>35000</v>
      </c>
      <c r="E651" s="11">
        <v>59003</v>
      </c>
      <c r="F651" s="9">
        <f>E651/D651*100</f>
        <v>168.57999999999998</v>
      </c>
      <c r="G651" s="6" t="s">
        <v>20</v>
      </c>
      <c r="H651">
        <v>602</v>
      </c>
      <c r="I651" s="11">
        <f>E651/H651</f>
        <v>98.011627906976742</v>
      </c>
      <c r="J651" t="s">
        <v>98</v>
      </c>
      <c r="K651" t="s">
        <v>99</v>
      </c>
      <c r="L651" s="19">
        <f>(((N651/60)/60)/24)+DATE(1970,1,1)</f>
        <v>40471.208333333336</v>
      </c>
      <c r="M651" s="16">
        <f>(((N651/60)/60)/24)+DATE(1970,1,1)</f>
        <v>40471.208333333336</v>
      </c>
      <c r="N651">
        <v>1287550800</v>
      </c>
      <c r="O651" s="19">
        <f>(((P651/60)/60)/24)+DATE(1970,1,1)</f>
        <v>40482.208333333336</v>
      </c>
      <c r="P651">
        <v>1288501200</v>
      </c>
      <c r="Q651" t="b">
        <v>1</v>
      </c>
      <c r="R651" t="b">
        <v>1</v>
      </c>
      <c r="S651" t="s">
        <v>33</v>
      </c>
      <c r="T651" t="str">
        <f>LEFT(S651,FIND("~",SUBSTITUTE(S651,"/","~",LEN(S651)-LEN(SUBSTITUTE(S651,"/",""))))-1)</f>
        <v>theater</v>
      </c>
      <c r="U651" t="str">
        <f>RIGHT(S651,LEN(S651)-FIND("/",S651))</f>
        <v>plays</v>
      </c>
    </row>
    <row r="652" spans="1:21" x14ac:dyDescent="0.35">
      <c r="A652">
        <v>650</v>
      </c>
      <c r="B652" s="4" t="s">
        <v>1342</v>
      </c>
      <c r="C652" s="3" t="s">
        <v>1343</v>
      </c>
      <c r="D652" s="11">
        <v>35600</v>
      </c>
      <c r="E652" s="11">
        <v>2</v>
      </c>
      <c r="F652" s="9">
        <f>E652/D652*100</f>
        <v>5.6179775280898875E-3</v>
      </c>
      <c r="G652" s="6" t="s">
        <v>20</v>
      </c>
      <c r="H652">
        <v>1</v>
      </c>
      <c r="I652" s="11">
        <f>E652/H652</f>
        <v>2</v>
      </c>
      <c r="J652" t="s">
        <v>21</v>
      </c>
      <c r="K652" t="s">
        <v>22</v>
      </c>
      <c r="L652" s="19">
        <f>(((N652/60)/60)/24)+DATE(1970,1,1)</f>
        <v>41828.208333333336</v>
      </c>
      <c r="M652" s="16">
        <f>(((N652/60)/60)/24)+DATE(1970,1,1)</f>
        <v>41828.208333333336</v>
      </c>
      <c r="N652">
        <v>1404795600</v>
      </c>
      <c r="O652" s="19">
        <f>(((P652/60)/60)/24)+DATE(1970,1,1)</f>
        <v>41855.208333333336</v>
      </c>
      <c r="P652">
        <v>1407128400</v>
      </c>
      <c r="Q652" t="b">
        <v>0</v>
      </c>
      <c r="R652" t="b">
        <v>0</v>
      </c>
      <c r="S652" t="s">
        <v>159</v>
      </c>
      <c r="T652" t="str">
        <f>LEFT(S652,FIND("~",SUBSTITUTE(S652,"/","~",LEN(S652)-LEN(SUBSTITUTE(S652,"/",""))))-1)</f>
        <v>music</v>
      </c>
      <c r="U652" t="str">
        <f>RIGHT(S652,LEN(S652)-FIND("/",S652))</f>
        <v>jazz</v>
      </c>
    </row>
    <row r="653" spans="1:21" x14ac:dyDescent="0.35">
      <c r="A653">
        <v>651</v>
      </c>
      <c r="B653" s="4" t="s">
        <v>1344</v>
      </c>
      <c r="C653" s="3" t="s">
        <v>1345</v>
      </c>
      <c r="D653" s="11">
        <v>36400</v>
      </c>
      <c r="E653" s="11">
        <v>174039</v>
      </c>
      <c r="F653" s="9">
        <f>E653/D653*100</f>
        <v>478.12912087912088</v>
      </c>
      <c r="G653" s="6" t="s">
        <v>20</v>
      </c>
      <c r="H653">
        <v>3868</v>
      </c>
      <c r="I653" s="11">
        <f>E653/H653</f>
        <v>44.994570837642193</v>
      </c>
      <c r="J653" t="s">
        <v>107</v>
      </c>
      <c r="K653" t="s">
        <v>108</v>
      </c>
      <c r="L653" s="19">
        <f>(((N653/60)/60)/24)+DATE(1970,1,1)</f>
        <v>41692.25</v>
      </c>
      <c r="M653" s="16">
        <f>(((N653/60)/60)/24)+DATE(1970,1,1)</f>
        <v>41692.25</v>
      </c>
      <c r="N653">
        <v>1393048800</v>
      </c>
      <c r="O653" s="19">
        <f>(((P653/60)/60)/24)+DATE(1970,1,1)</f>
        <v>41707.25</v>
      </c>
      <c r="P653">
        <v>1394344800</v>
      </c>
      <c r="Q653" t="b">
        <v>0</v>
      </c>
      <c r="R653" t="b">
        <v>0</v>
      </c>
      <c r="S653" t="s">
        <v>100</v>
      </c>
      <c r="T653" t="str">
        <f>LEFT(S653,FIND("~",SUBSTITUTE(S653,"/","~",LEN(S653)-LEN(SUBSTITUTE(S653,"/",""))))-1)</f>
        <v>film &amp; video</v>
      </c>
      <c r="U653" t="str">
        <f>RIGHT(S653,LEN(S653)-FIND("/",S653))</f>
        <v>shorts</v>
      </c>
    </row>
    <row r="654" spans="1:21" x14ac:dyDescent="0.35">
      <c r="A654">
        <v>652</v>
      </c>
      <c r="B654" s="4" t="s">
        <v>1346</v>
      </c>
      <c r="C654" s="3" t="s">
        <v>1347</v>
      </c>
      <c r="D654" s="11">
        <v>37100</v>
      </c>
      <c r="E654" s="11">
        <v>12684</v>
      </c>
      <c r="F654" s="9">
        <f>E654/D654*100</f>
        <v>34.188679245283019</v>
      </c>
      <c r="G654" s="6" t="s">
        <v>20</v>
      </c>
      <c r="H654">
        <v>409</v>
      </c>
      <c r="I654" s="11">
        <f>E654/H654</f>
        <v>31.012224938875306</v>
      </c>
      <c r="J654" t="s">
        <v>21</v>
      </c>
      <c r="K654" t="s">
        <v>22</v>
      </c>
      <c r="L654" s="19">
        <f>(((N654/60)/60)/24)+DATE(1970,1,1)</f>
        <v>42587.208333333328</v>
      </c>
      <c r="M654" s="16">
        <f>(((N654/60)/60)/24)+DATE(1970,1,1)</f>
        <v>42587.208333333328</v>
      </c>
      <c r="N654">
        <v>1470373200</v>
      </c>
      <c r="O654" s="19">
        <f>(((P654/60)/60)/24)+DATE(1970,1,1)</f>
        <v>42630.208333333328</v>
      </c>
      <c r="P654">
        <v>1474088400</v>
      </c>
      <c r="Q654" t="b">
        <v>0</v>
      </c>
      <c r="R654" t="b">
        <v>0</v>
      </c>
      <c r="S654" t="s">
        <v>28</v>
      </c>
      <c r="T654" t="str">
        <f>LEFT(S654,FIND("~",SUBSTITUTE(S654,"/","~",LEN(S654)-LEN(SUBSTITUTE(S654,"/",""))))-1)</f>
        <v>technology</v>
      </c>
      <c r="U654" t="str">
        <f>RIGHT(S654,LEN(S654)-FIND("/",S654))</f>
        <v>web</v>
      </c>
    </row>
    <row r="655" spans="1:21" x14ac:dyDescent="0.35">
      <c r="A655">
        <v>653</v>
      </c>
      <c r="B655" s="4" t="s">
        <v>1348</v>
      </c>
      <c r="C655" s="3" t="s">
        <v>1349</v>
      </c>
      <c r="D655" s="11">
        <v>37100</v>
      </c>
      <c r="E655" s="11">
        <v>14033</v>
      </c>
      <c r="F655" s="9">
        <f>E655/D655*100</f>
        <v>37.82479784366577</v>
      </c>
      <c r="G655" s="6" t="s">
        <v>20</v>
      </c>
      <c r="H655">
        <v>234</v>
      </c>
      <c r="I655" s="11">
        <f>E655/H655</f>
        <v>59.970085470085472</v>
      </c>
      <c r="J655" t="s">
        <v>21</v>
      </c>
      <c r="K655" t="s">
        <v>22</v>
      </c>
      <c r="L655" s="19">
        <f>(((N655/60)/60)/24)+DATE(1970,1,1)</f>
        <v>42468.208333333328</v>
      </c>
      <c r="M655" s="16">
        <f>(((N655/60)/60)/24)+DATE(1970,1,1)</f>
        <v>42468.208333333328</v>
      </c>
      <c r="N655">
        <v>1460091600</v>
      </c>
      <c r="O655" s="19">
        <f>(((P655/60)/60)/24)+DATE(1970,1,1)</f>
        <v>42470.208333333328</v>
      </c>
      <c r="P655">
        <v>1460264400</v>
      </c>
      <c r="Q655" t="b">
        <v>0</v>
      </c>
      <c r="R655" t="b">
        <v>0</v>
      </c>
      <c r="S655" t="s">
        <v>28</v>
      </c>
      <c r="T655" t="str">
        <f>LEFT(S655,FIND("~",SUBSTITUTE(S655,"/","~",LEN(S655)-LEN(SUBSTITUTE(S655,"/",""))))-1)</f>
        <v>technology</v>
      </c>
      <c r="U655" t="str">
        <f>RIGHT(S655,LEN(S655)-FIND("/",S655))</f>
        <v>web</v>
      </c>
    </row>
    <row r="656" spans="1:21" x14ac:dyDescent="0.35">
      <c r="A656">
        <v>654</v>
      </c>
      <c r="B656" s="4" t="s">
        <v>1350</v>
      </c>
      <c r="C656" s="3" t="s">
        <v>1351</v>
      </c>
      <c r="D656" s="11">
        <v>38200</v>
      </c>
      <c r="E656" s="11">
        <v>177936</v>
      </c>
      <c r="F656" s="9">
        <f>E656/D656*100</f>
        <v>465.80104712041884</v>
      </c>
      <c r="G656" s="6" t="s">
        <v>20</v>
      </c>
      <c r="H656">
        <v>3016</v>
      </c>
      <c r="I656" s="11">
        <f>E656/H656</f>
        <v>58.9973474801061</v>
      </c>
      <c r="J656" t="s">
        <v>21</v>
      </c>
      <c r="K656" t="s">
        <v>22</v>
      </c>
      <c r="L656" s="19">
        <f>(((N656/60)/60)/24)+DATE(1970,1,1)</f>
        <v>42240.208333333328</v>
      </c>
      <c r="M656" s="16">
        <f>(((N656/60)/60)/24)+DATE(1970,1,1)</f>
        <v>42240.208333333328</v>
      </c>
      <c r="N656">
        <v>1440392400</v>
      </c>
      <c r="O656" s="19">
        <f>(((P656/60)/60)/24)+DATE(1970,1,1)</f>
        <v>42245.208333333328</v>
      </c>
      <c r="P656">
        <v>1440824400</v>
      </c>
      <c r="Q656" t="b">
        <v>0</v>
      </c>
      <c r="R656" t="b">
        <v>0</v>
      </c>
      <c r="S656" t="s">
        <v>148</v>
      </c>
      <c r="T656" t="str">
        <f>LEFT(S656,FIND("~",SUBSTITUTE(S656,"/","~",LEN(S656)-LEN(SUBSTITUTE(S656,"/",""))))-1)</f>
        <v>music</v>
      </c>
      <c r="U656" t="str">
        <f>RIGHT(S656,LEN(S656)-FIND("/",S656))</f>
        <v>metal</v>
      </c>
    </row>
    <row r="657" spans="1:21" x14ac:dyDescent="0.35">
      <c r="A657">
        <v>655</v>
      </c>
      <c r="B657" s="4" t="s">
        <v>1352</v>
      </c>
      <c r="C657" s="3" t="s">
        <v>1353</v>
      </c>
      <c r="D657" s="11">
        <v>38500</v>
      </c>
      <c r="E657" s="11">
        <v>13212</v>
      </c>
      <c r="F657" s="9">
        <f>E657/D657*100</f>
        <v>34.316883116883119</v>
      </c>
      <c r="G657" s="6" t="s">
        <v>20</v>
      </c>
      <c r="H657">
        <v>264</v>
      </c>
      <c r="I657" s="11">
        <f>E657/H657</f>
        <v>50.045454545454547</v>
      </c>
      <c r="J657" t="s">
        <v>21</v>
      </c>
      <c r="K657" t="s">
        <v>22</v>
      </c>
      <c r="L657" s="19">
        <f>(((N657/60)/60)/24)+DATE(1970,1,1)</f>
        <v>42796.25</v>
      </c>
      <c r="M657" s="16">
        <f>(((N657/60)/60)/24)+DATE(1970,1,1)</f>
        <v>42796.25</v>
      </c>
      <c r="N657">
        <v>1488434400</v>
      </c>
      <c r="O657" s="19">
        <f>(((P657/60)/60)/24)+DATE(1970,1,1)</f>
        <v>42809.208333333328</v>
      </c>
      <c r="P657">
        <v>1489554000</v>
      </c>
      <c r="Q657" t="b">
        <v>1</v>
      </c>
      <c r="R657" t="b">
        <v>0</v>
      </c>
      <c r="S657" t="s">
        <v>122</v>
      </c>
      <c r="T657" t="str">
        <f>LEFT(S657,FIND("~",SUBSTITUTE(S657,"/","~",LEN(S657)-LEN(SUBSTITUTE(S657,"/",""))))-1)</f>
        <v>photography</v>
      </c>
      <c r="U657" t="str">
        <f>RIGHT(S657,LEN(S657)-FIND("/",S657))</f>
        <v>photography books</v>
      </c>
    </row>
    <row r="658" spans="1:21" ht="31" x14ac:dyDescent="0.35">
      <c r="A658">
        <v>656</v>
      </c>
      <c r="B658" s="4" t="s">
        <v>1354</v>
      </c>
      <c r="C658" s="3" t="s">
        <v>1355</v>
      </c>
      <c r="D658" s="11">
        <v>38800</v>
      </c>
      <c r="E658" s="11">
        <v>49879</v>
      </c>
      <c r="F658" s="9">
        <f>E658/D658*100</f>
        <v>128.5541237113402</v>
      </c>
      <c r="G658" s="6" t="s">
        <v>20</v>
      </c>
      <c r="H658">
        <v>504</v>
      </c>
      <c r="I658" s="11">
        <f>E658/H658</f>
        <v>98.966269841269835</v>
      </c>
      <c r="J658" t="s">
        <v>26</v>
      </c>
      <c r="K658" t="s">
        <v>27</v>
      </c>
      <c r="L658" s="19">
        <f>(((N658/60)/60)/24)+DATE(1970,1,1)</f>
        <v>43097.25</v>
      </c>
      <c r="M658" s="16">
        <f>(((N658/60)/60)/24)+DATE(1970,1,1)</f>
        <v>43097.25</v>
      </c>
      <c r="N658">
        <v>1514440800</v>
      </c>
      <c r="O658" s="19">
        <f>(((P658/60)/60)/24)+DATE(1970,1,1)</f>
        <v>43102.25</v>
      </c>
      <c r="P658">
        <v>1514872800</v>
      </c>
      <c r="Q658" t="b">
        <v>0</v>
      </c>
      <c r="R658" t="b">
        <v>0</v>
      </c>
      <c r="S658" t="s">
        <v>17</v>
      </c>
      <c r="T658" t="str">
        <f>LEFT(S658,FIND("~",SUBSTITUTE(S658,"/","~",LEN(S658)-LEN(SUBSTITUTE(S658,"/",""))))-1)</f>
        <v>food</v>
      </c>
      <c r="U658" t="str">
        <f>RIGHT(S658,LEN(S658)-FIND("/",S658))</f>
        <v>food trucks</v>
      </c>
    </row>
    <row r="659" spans="1:21" x14ac:dyDescent="0.35">
      <c r="A659">
        <v>657</v>
      </c>
      <c r="B659" s="4" t="s">
        <v>1356</v>
      </c>
      <c r="C659" s="3" t="s">
        <v>1357</v>
      </c>
      <c r="D659" s="11">
        <v>38900</v>
      </c>
      <c r="E659" s="11">
        <v>824</v>
      </c>
      <c r="F659" s="9">
        <f>E659/D659*100</f>
        <v>2.1182519280205656</v>
      </c>
      <c r="G659" s="6" t="s">
        <v>20</v>
      </c>
      <c r="H659">
        <v>14</v>
      </c>
      <c r="I659" s="11">
        <f>E659/H659</f>
        <v>58.857142857142854</v>
      </c>
      <c r="J659" t="s">
        <v>21</v>
      </c>
      <c r="K659" t="s">
        <v>22</v>
      </c>
      <c r="L659" s="19">
        <f>(((N659/60)/60)/24)+DATE(1970,1,1)</f>
        <v>43096.25</v>
      </c>
      <c r="M659" s="16">
        <f>(((N659/60)/60)/24)+DATE(1970,1,1)</f>
        <v>43096.25</v>
      </c>
      <c r="N659">
        <v>1514354400</v>
      </c>
      <c r="O659" s="19">
        <f>(((P659/60)/60)/24)+DATE(1970,1,1)</f>
        <v>43112.25</v>
      </c>
      <c r="P659">
        <v>1515736800</v>
      </c>
      <c r="Q659" t="b">
        <v>0</v>
      </c>
      <c r="R659" t="b">
        <v>0</v>
      </c>
      <c r="S659" t="s">
        <v>474</v>
      </c>
      <c r="T659" t="str">
        <f>LEFT(S659,FIND("~",SUBSTITUTE(S659,"/","~",LEN(S659)-LEN(SUBSTITUTE(S659,"/",""))))-1)</f>
        <v>film &amp; video</v>
      </c>
      <c r="U659" t="str">
        <f>RIGHT(S659,LEN(S659)-FIND("/",S659))</f>
        <v>science fiction</v>
      </c>
    </row>
    <row r="660" spans="1:21" x14ac:dyDescent="0.35">
      <c r="A660">
        <v>658</v>
      </c>
      <c r="B660" s="4" t="s">
        <v>1358</v>
      </c>
      <c r="C660" s="3" t="s">
        <v>1359</v>
      </c>
      <c r="D660" s="11">
        <v>39300</v>
      </c>
      <c r="E660" s="11">
        <v>31594</v>
      </c>
      <c r="F660" s="9">
        <f>E660/D660*100</f>
        <v>80.391857506361319</v>
      </c>
      <c r="G660" s="6" t="s">
        <v>20</v>
      </c>
      <c r="H660">
        <v>390</v>
      </c>
      <c r="I660" s="11">
        <f>E660/H660</f>
        <v>81.010256410256417</v>
      </c>
      <c r="J660" t="s">
        <v>21</v>
      </c>
      <c r="K660" t="s">
        <v>22</v>
      </c>
      <c r="L660" s="19">
        <f>(((N660/60)/60)/24)+DATE(1970,1,1)</f>
        <v>42246.208333333328</v>
      </c>
      <c r="M660" s="16">
        <f>(((N660/60)/60)/24)+DATE(1970,1,1)</f>
        <v>42246.208333333328</v>
      </c>
      <c r="N660">
        <v>1440910800</v>
      </c>
      <c r="O660" s="19">
        <f>(((P660/60)/60)/24)+DATE(1970,1,1)</f>
        <v>42269.208333333328</v>
      </c>
      <c r="P660">
        <v>1442898000</v>
      </c>
      <c r="Q660" t="b">
        <v>0</v>
      </c>
      <c r="R660" t="b">
        <v>0</v>
      </c>
      <c r="S660" t="s">
        <v>23</v>
      </c>
      <c r="T660" t="str">
        <f>LEFT(S660,FIND("~",SUBSTITUTE(S660,"/","~",LEN(S660)-LEN(SUBSTITUTE(S660,"/",""))))-1)</f>
        <v>music</v>
      </c>
      <c r="U660" t="str">
        <f>RIGHT(S660,LEN(S660)-FIND("/",S660))</f>
        <v>rock</v>
      </c>
    </row>
    <row r="661" spans="1:21" x14ac:dyDescent="0.35">
      <c r="A661">
        <v>659</v>
      </c>
      <c r="B661" s="4" t="s">
        <v>1360</v>
      </c>
      <c r="C661" s="3" t="s">
        <v>1361</v>
      </c>
      <c r="D661" s="11">
        <v>39400</v>
      </c>
      <c r="E661" s="11">
        <v>57010</v>
      </c>
      <c r="F661" s="9">
        <f>E661/D661*100</f>
        <v>144.69543147208122</v>
      </c>
      <c r="G661" s="6" t="s">
        <v>20</v>
      </c>
      <c r="H661">
        <v>750</v>
      </c>
      <c r="I661" s="11">
        <f>E661/H661</f>
        <v>76.013333333333335</v>
      </c>
      <c r="J661" t="s">
        <v>40</v>
      </c>
      <c r="K661" t="s">
        <v>41</v>
      </c>
      <c r="L661" s="19">
        <f>(((N661/60)/60)/24)+DATE(1970,1,1)</f>
        <v>40570.25</v>
      </c>
      <c r="M661" s="16">
        <f>(((N661/60)/60)/24)+DATE(1970,1,1)</f>
        <v>40570.25</v>
      </c>
      <c r="N661">
        <v>1296108000</v>
      </c>
      <c r="O661" s="19">
        <f>(((P661/60)/60)/24)+DATE(1970,1,1)</f>
        <v>40571.25</v>
      </c>
      <c r="P661">
        <v>1296194400</v>
      </c>
      <c r="Q661" t="b">
        <v>0</v>
      </c>
      <c r="R661" t="b">
        <v>0</v>
      </c>
      <c r="S661" t="s">
        <v>42</v>
      </c>
      <c r="T661" t="str">
        <f>LEFT(S661,FIND("~",SUBSTITUTE(S661,"/","~",LEN(S661)-LEN(SUBSTITUTE(S661,"/",""))))-1)</f>
        <v>film &amp; video</v>
      </c>
      <c r="U661" t="str">
        <f>RIGHT(S661,LEN(S661)-FIND("/",S661))</f>
        <v>documentary</v>
      </c>
    </row>
    <row r="662" spans="1:21" x14ac:dyDescent="0.35">
      <c r="A662">
        <v>660</v>
      </c>
      <c r="B662" s="4" t="s">
        <v>1362</v>
      </c>
      <c r="C662" s="3" t="s">
        <v>1363</v>
      </c>
      <c r="D662" s="11">
        <v>39500</v>
      </c>
      <c r="E662" s="11">
        <v>7438</v>
      </c>
      <c r="F662" s="9">
        <f>E662/D662*100</f>
        <v>18.830379746835444</v>
      </c>
      <c r="G662" s="6" t="s">
        <v>20</v>
      </c>
      <c r="H662">
        <v>77</v>
      </c>
      <c r="I662" s="11">
        <f>E662/H662</f>
        <v>96.597402597402592</v>
      </c>
      <c r="J662" t="s">
        <v>21</v>
      </c>
      <c r="K662" t="s">
        <v>22</v>
      </c>
      <c r="L662" s="19">
        <f>(((N662/60)/60)/24)+DATE(1970,1,1)</f>
        <v>42237.208333333328</v>
      </c>
      <c r="M662" s="16">
        <f>(((N662/60)/60)/24)+DATE(1970,1,1)</f>
        <v>42237.208333333328</v>
      </c>
      <c r="N662">
        <v>1440133200</v>
      </c>
      <c r="O662" s="19">
        <f>(((P662/60)/60)/24)+DATE(1970,1,1)</f>
        <v>42246.208333333328</v>
      </c>
      <c r="P662">
        <v>1440910800</v>
      </c>
      <c r="Q662" t="b">
        <v>1</v>
      </c>
      <c r="R662" t="b">
        <v>0</v>
      </c>
      <c r="S662" t="s">
        <v>33</v>
      </c>
      <c r="T662" t="str">
        <f>LEFT(S662,FIND("~",SUBSTITUTE(S662,"/","~",LEN(S662)-LEN(SUBSTITUTE(S662,"/",""))))-1)</f>
        <v>theater</v>
      </c>
      <c r="U662" t="str">
        <f>RIGHT(S662,LEN(S662)-FIND("/",S662))</f>
        <v>plays</v>
      </c>
    </row>
    <row r="663" spans="1:21" x14ac:dyDescent="0.35">
      <c r="A663">
        <v>661</v>
      </c>
      <c r="B663" s="4" t="s">
        <v>1364</v>
      </c>
      <c r="C663" s="3" t="s">
        <v>1365</v>
      </c>
      <c r="D663" s="11">
        <v>40200</v>
      </c>
      <c r="E663" s="11">
        <v>57872</v>
      </c>
      <c r="F663" s="9">
        <f>E663/D663*100</f>
        <v>143.96019900497512</v>
      </c>
      <c r="G663" s="6" t="s">
        <v>20</v>
      </c>
      <c r="H663">
        <v>752</v>
      </c>
      <c r="I663" s="11">
        <f>E663/H663</f>
        <v>76.957446808510639</v>
      </c>
      <c r="J663" t="s">
        <v>36</v>
      </c>
      <c r="K663" t="s">
        <v>37</v>
      </c>
      <c r="L663" s="19">
        <f>(((N663/60)/60)/24)+DATE(1970,1,1)</f>
        <v>40996.208333333336</v>
      </c>
      <c r="M663" s="16">
        <f>(((N663/60)/60)/24)+DATE(1970,1,1)</f>
        <v>40996.208333333336</v>
      </c>
      <c r="N663">
        <v>1332910800</v>
      </c>
      <c r="O663" s="19">
        <f>(((P663/60)/60)/24)+DATE(1970,1,1)</f>
        <v>41026.208333333336</v>
      </c>
      <c r="P663">
        <v>1335502800</v>
      </c>
      <c r="Q663" t="b">
        <v>0</v>
      </c>
      <c r="R663" t="b">
        <v>0</v>
      </c>
      <c r="S663" t="s">
        <v>159</v>
      </c>
      <c r="T663" t="str">
        <f>LEFT(S663,FIND("~",SUBSTITUTE(S663,"/","~",LEN(S663)-LEN(SUBSTITUTE(S663,"/",""))))-1)</f>
        <v>music</v>
      </c>
      <c r="U663" t="str">
        <f>RIGHT(S663,LEN(S663)-FIND("/",S663))</f>
        <v>jazz</v>
      </c>
    </row>
    <row r="664" spans="1:21" x14ac:dyDescent="0.35">
      <c r="A664">
        <v>662</v>
      </c>
      <c r="B664" s="4" t="s">
        <v>1366</v>
      </c>
      <c r="C664" s="3" t="s">
        <v>1367</v>
      </c>
      <c r="D664" s="11">
        <v>41000</v>
      </c>
      <c r="E664" s="11">
        <v>8906</v>
      </c>
      <c r="F664" s="9">
        <f>E664/D664*100</f>
        <v>21.721951219512196</v>
      </c>
      <c r="G664" s="6" t="s">
        <v>20</v>
      </c>
      <c r="H664">
        <v>131</v>
      </c>
      <c r="I664" s="11">
        <f>E664/H664</f>
        <v>67.984732824427482</v>
      </c>
      <c r="J664" t="s">
        <v>21</v>
      </c>
      <c r="K664" t="s">
        <v>22</v>
      </c>
      <c r="L664" s="19">
        <f>(((N664/60)/60)/24)+DATE(1970,1,1)</f>
        <v>43443.25</v>
      </c>
      <c r="M664" s="16">
        <f>(((N664/60)/60)/24)+DATE(1970,1,1)</f>
        <v>43443.25</v>
      </c>
      <c r="N664">
        <v>1544335200</v>
      </c>
      <c r="O664" s="19">
        <f>(((P664/60)/60)/24)+DATE(1970,1,1)</f>
        <v>43447.25</v>
      </c>
      <c r="P664">
        <v>1544680800</v>
      </c>
      <c r="Q664" t="b">
        <v>0</v>
      </c>
      <c r="R664" t="b">
        <v>0</v>
      </c>
      <c r="S664" t="s">
        <v>33</v>
      </c>
      <c r="T664" t="str">
        <f>LEFT(S664,FIND("~",SUBSTITUTE(S664,"/","~",LEN(S664)-LEN(SUBSTITUTE(S664,"/",""))))-1)</f>
        <v>theater</v>
      </c>
      <c r="U664" t="str">
        <f>RIGHT(S664,LEN(S664)-FIND("/",S664))</f>
        <v>plays</v>
      </c>
    </row>
    <row r="665" spans="1:21" x14ac:dyDescent="0.35">
      <c r="A665">
        <v>663</v>
      </c>
      <c r="B665" s="4" t="s">
        <v>1368</v>
      </c>
      <c r="C665" s="3" t="s">
        <v>1369</v>
      </c>
      <c r="D665" s="11">
        <v>41500</v>
      </c>
      <c r="E665" s="11">
        <v>7724</v>
      </c>
      <c r="F665" s="9">
        <f>E665/D665*100</f>
        <v>18.612048192771084</v>
      </c>
      <c r="G665" s="6" t="s">
        <v>20</v>
      </c>
      <c r="H665">
        <v>87</v>
      </c>
      <c r="I665" s="11">
        <f>E665/H665</f>
        <v>88.781609195402297</v>
      </c>
      <c r="J665" t="s">
        <v>21</v>
      </c>
      <c r="K665" t="s">
        <v>22</v>
      </c>
      <c r="L665" s="19">
        <f>(((N665/60)/60)/24)+DATE(1970,1,1)</f>
        <v>40458.208333333336</v>
      </c>
      <c r="M665" s="16">
        <f>(((N665/60)/60)/24)+DATE(1970,1,1)</f>
        <v>40458.208333333336</v>
      </c>
      <c r="N665">
        <v>1286427600</v>
      </c>
      <c r="O665" s="19">
        <f>(((P665/60)/60)/24)+DATE(1970,1,1)</f>
        <v>40481.208333333336</v>
      </c>
      <c r="P665">
        <v>1288414800</v>
      </c>
      <c r="Q665" t="b">
        <v>0</v>
      </c>
      <c r="R665" t="b">
        <v>0</v>
      </c>
      <c r="S665" t="s">
        <v>33</v>
      </c>
      <c r="T665" t="str">
        <f>LEFT(S665,FIND("~",SUBSTITUTE(S665,"/","~",LEN(S665)-LEN(SUBSTITUTE(S665,"/",""))))-1)</f>
        <v>theater</v>
      </c>
      <c r="U665" t="str">
        <f>RIGHT(S665,LEN(S665)-FIND("/",S665))</f>
        <v>plays</v>
      </c>
    </row>
    <row r="666" spans="1:21" x14ac:dyDescent="0.35">
      <c r="A666">
        <v>664</v>
      </c>
      <c r="B666" s="4" t="s">
        <v>708</v>
      </c>
      <c r="C666" s="3" t="s">
        <v>1370</v>
      </c>
      <c r="D666" s="11">
        <v>41700</v>
      </c>
      <c r="E666" s="11">
        <v>26571</v>
      </c>
      <c r="F666" s="9">
        <f>E666/D666*100</f>
        <v>63.719424460431654</v>
      </c>
      <c r="G666" s="6" t="s">
        <v>20</v>
      </c>
      <c r="H666">
        <v>1063</v>
      </c>
      <c r="I666" s="11">
        <f>E666/H666</f>
        <v>24.99623706491063</v>
      </c>
      <c r="J666" t="s">
        <v>21</v>
      </c>
      <c r="K666" t="s">
        <v>22</v>
      </c>
      <c r="L666" s="19">
        <f>(((N666/60)/60)/24)+DATE(1970,1,1)</f>
        <v>40959.25</v>
      </c>
      <c r="M666" s="16">
        <f>(((N666/60)/60)/24)+DATE(1970,1,1)</f>
        <v>40959.25</v>
      </c>
      <c r="N666">
        <v>1329717600</v>
      </c>
      <c r="O666" s="19">
        <f>(((P666/60)/60)/24)+DATE(1970,1,1)</f>
        <v>40969.25</v>
      </c>
      <c r="P666">
        <v>1330581600</v>
      </c>
      <c r="Q666" t="b">
        <v>0</v>
      </c>
      <c r="R666" t="b">
        <v>0</v>
      </c>
      <c r="S666" t="s">
        <v>159</v>
      </c>
      <c r="T666" t="str">
        <f>LEFT(S666,FIND("~",SUBSTITUTE(S666,"/","~",LEN(S666)-LEN(SUBSTITUTE(S666,"/",""))))-1)</f>
        <v>music</v>
      </c>
      <c r="U666" t="str">
        <f>RIGHT(S666,LEN(S666)-FIND("/",S666))</f>
        <v>jazz</v>
      </c>
    </row>
    <row r="667" spans="1:21" x14ac:dyDescent="0.35">
      <c r="A667">
        <v>665</v>
      </c>
      <c r="B667" s="4" t="s">
        <v>1371</v>
      </c>
      <c r="C667" s="3" t="s">
        <v>1372</v>
      </c>
      <c r="D667" s="11">
        <v>42100</v>
      </c>
      <c r="E667" s="11">
        <v>12219</v>
      </c>
      <c r="F667" s="9">
        <f>E667/D667*100</f>
        <v>29.023752969121141</v>
      </c>
      <c r="G667" s="6" t="s">
        <v>20</v>
      </c>
      <c r="H667">
        <v>272</v>
      </c>
      <c r="I667" s="11">
        <f>E667/H667</f>
        <v>44.922794117647058</v>
      </c>
      <c r="J667" t="s">
        <v>21</v>
      </c>
      <c r="K667" t="s">
        <v>22</v>
      </c>
      <c r="L667" s="19">
        <f>(((N667/60)/60)/24)+DATE(1970,1,1)</f>
        <v>40733.208333333336</v>
      </c>
      <c r="M667" s="16">
        <f>(((N667/60)/60)/24)+DATE(1970,1,1)</f>
        <v>40733.208333333336</v>
      </c>
      <c r="N667">
        <v>1310187600</v>
      </c>
      <c r="O667" s="19">
        <f>(((P667/60)/60)/24)+DATE(1970,1,1)</f>
        <v>40747.208333333336</v>
      </c>
      <c r="P667">
        <v>1311397200</v>
      </c>
      <c r="Q667" t="b">
        <v>0</v>
      </c>
      <c r="R667" t="b">
        <v>1</v>
      </c>
      <c r="S667" t="s">
        <v>42</v>
      </c>
      <c r="T667" t="str">
        <f>LEFT(S667,FIND("~",SUBSTITUTE(S667,"/","~",LEN(S667)-LEN(SUBSTITUTE(S667,"/",""))))-1)</f>
        <v>film &amp; video</v>
      </c>
      <c r="U667" t="str">
        <f>RIGHT(S667,LEN(S667)-FIND("/",S667))</f>
        <v>documentary</v>
      </c>
    </row>
    <row r="668" spans="1:21" x14ac:dyDescent="0.35">
      <c r="A668">
        <v>666</v>
      </c>
      <c r="B668" s="4" t="s">
        <v>1373</v>
      </c>
      <c r="C668" s="3" t="s">
        <v>1374</v>
      </c>
      <c r="D668" s="11">
        <v>42100</v>
      </c>
      <c r="E668" s="11">
        <v>1985</v>
      </c>
      <c r="F668" s="9">
        <f>E668/D668*100</f>
        <v>4.7149643705463182</v>
      </c>
      <c r="G668" s="6" t="s">
        <v>20</v>
      </c>
      <c r="H668">
        <v>25</v>
      </c>
      <c r="I668" s="11">
        <f>E668/H668</f>
        <v>79.400000000000006</v>
      </c>
      <c r="J668" t="s">
        <v>21</v>
      </c>
      <c r="K668" t="s">
        <v>22</v>
      </c>
      <c r="L668" s="19">
        <f>(((N668/60)/60)/24)+DATE(1970,1,1)</f>
        <v>41516.208333333336</v>
      </c>
      <c r="M668" s="16">
        <f>(((N668/60)/60)/24)+DATE(1970,1,1)</f>
        <v>41516.208333333336</v>
      </c>
      <c r="N668">
        <v>1377838800</v>
      </c>
      <c r="O668" s="19">
        <f>(((P668/60)/60)/24)+DATE(1970,1,1)</f>
        <v>41522.208333333336</v>
      </c>
      <c r="P668">
        <v>1378357200</v>
      </c>
      <c r="Q668" t="b">
        <v>0</v>
      </c>
      <c r="R668" t="b">
        <v>1</v>
      </c>
      <c r="S668" t="s">
        <v>33</v>
      </c>
      <c r="T668" t="str">
        <f>LEFT(S668,FIND("~",SUBSTITUTE(S668,"/","~",LEN(S668)-LEN(SUBSTITUTE(S668,"/",""))))-1)</f>
        <v>theater</v>
      </c>
      <c r="U668" t="str">
        <f>RIGHT(S668,LEN(S668)-FIND("/",S668))</f>
        <v>plays</v>
      </c>
    </row>
    <row r="669" spans="1:21" ht="31" x14ac:dyDescent="0.35">
      <c r="A669">
        <v>667</v>
      </c>
      <c r="B669" s="4" t="s">
        <v>1375</v>
      </c>
      <c r="C669" s="3" t="s">
        <v>1376</v>
      </c>
      <c r="D669" s="11">
        <v>42600</v>
      </c>
      <c r="E669" s="11">
        <v>12155</v>
      </c>
      <c r="F669" s="9">
        <f>E669/D669*100</f>
        <v>28.53286384976526</v>
      </c>
      <c r="G669" s="6" t="s">
        <v>20</v>
      </c>
      <c r="H669">
        <v>419</v>
      </c>
      <c r="I669" s="11">
        <f>E669/H669</f>
        <v>29.009546539379475</v>
      </c>
      <c r="J669" t="s">
        <v>21</v>
      </c>
      <c r="K669" t="s">
        <v>22</v>
      </c>
      <c r="L669" s="19">
        <f>(((N669/60)/60)/24)+DATE(1970,1,1)</f>
        <v>41892.208333333336</v>
      </c>
      <c r="M669" s="16">
        <f>(((N669/60)/60)/24)+DATE(1970,1,1)</f>
        <v>41892.208333333336</v>
      </c>
      <c r="N669">
        <v>1410325200</v>
      </c>
      <c r="O669" s="19">
        <f>(((P669/60)/60)/24)+DATE(1970,1,1)</f>
        <v>41901.208333333336</v>
      </c>
      <c r="P669">
        <v>1411102800</v>
      </c>
      <c r="Q669" t="b">
        <v>0</v>
      </c>
      <c r="R669" t="b">
        <v>0</v>
      </c>
      <c r="S669" t="s">
        <v>1029</v>
      </c>
      <c r="T669" t="str">
        <f>LEFT(S669,FIND("~",SUBSTITUTE(S669,"/","~",LEN(S669)-LEN(SUBSTITUTE(S669,"/",""))))-1)</f>
        <v>journalism</v>
      </c>
      <c r="U669" t="str">
        <f>RIGHT(S669,LEN(S669)-FIND("/",S669))</f>
        <v>audio</v>
      </c>
    </row>
    <row r="670" spans="1:21" ht="31" x14ac:dyDescent="0.35">
      <c r="A670">
        <v>668</v>
      </c>
      <c r="B670" s="4" t="s">
        <v>1377</v>
      </c>
      <c r="C670" s="3" t="s">
        <v>1378</v>
      </c>
      <c r="D670" s="11">
        <v>42600</v>
      </c>
      <c r="E670" s="11">
        <v>5593</v>
      </c>
      <c r="F670" s="9">
        <f>E670/D670*100</f>
        <v>13.129107981220658</v>
      </c>
      <c r="G670" s="6" t="s">
        <v>20</v>
      </c>
      <c r="H670">
        <v>76</v>
      </c>
      <c r="I670" s="11">
        <f>E670/H670</f>
        <v>73.59210526315789</v>
      </c>
      <c r="J670" t="s">
        <v>21</v>
      </c>
      <c r="K670" t="s">
        <v>22</v>
      </c>
      <c r="L670" s="19">
        <f>(((N670/60)/60)/24)+DATE(1970,1,1)</f>
        <v>41122.208333333336</v>
      </c>
      <c r="M670" s="16">
        <f>(((N670/60)/60)/24)+DATE(1970,1,1)</f>
        <v>41122.208333333336</v>
      </c>
      <c r="N670">
        <v>1343797200</v>
      </c>
      <c r="O670" s="19">
        <f>(((P670/60)/60)/24)+DATE(1970,1,1)</f>
        <v>41134.208333333336</v>
      </c>
      <c r="P670">
        <v>1344834000</v>
      </c>
      <c r="Q670" t="b">
        <v>0</v>
      </c>
      <c r="R670" t="b">
        <v>0</v>
      </c>
      <c r="S670" t="s">
        <v>33</v>
      </c>
      <c r="T670" t="str">
        <f>LEFT(S670,FIND("~",SUBSTITUTE(S670,"/","~",LEN(S670)-LEN(SUBSTITUTE(S670,"/",""))))-1)</f>
        <v>theater</v>
      </c>
      <c r="U670" t="str">
        <f>RIGHT(S670,LEN(S670)-FIND("/",S670))</f>
        <v>plays</v>
      </c>
    </row>
    <row r="671" spans="1:21" x14ac:dyDescent="0.35">
      <c r="A671">
        <v>669</v>
      </c>
      <c r="B671" s="4" t="s">
        <v>1379</v>
      </c>
      <c r="C671" s="3" t="s">
        <v>1380</v>
      </c>
      <c r="D671" s="11">
        <v>42700</v>
      </c>
      <c r="E671" s="11">
        <v>175020</v>
      </c>
      <c r="F671" s="9">
        <f>E671/D671*100</f>
        <v>409.88290398126469</v>
      </c>
      <c r="G671" s="6" t="s">
        <v>20</v>
      </c>
      <c r="H671">
        <v>1621</v>
      </c>
      <c r="I671" s="11">
        <f>E671/H671</f>
        <v>107.97038864898211</v>
      </c>
      <c r="J671" t="s">
        <v>107</v>
      </c>
      <c r="K671" t="s">
        <v>108</v>
      </c>
      <c r="L671" s="19">
        <f>(((N671/60)/60)/24)+DATE(1970,1,1)</f>
        <v>42912.208333333328</v>
      </c>
      <c r="M671" s="16">
        <f>(((N671/60)/60)/24)+DATE(1970,1,1)</f>
        <v>42912.208333333328</v>
      </c>
      <c r="N671">
        <v>1498453200</v>
      </c>
      <c r="O671" s="19">
        <f>(((P671/60)/60)/24)+DATE(1970,1,1)</f>
        <v>42921.208333333328</v>
      </c>
      <c r="P671">
        <v>1499230800</v>
      </c>
      <c r="Q671" t="b">
        <v>0</v>
      </c>
      <c r="R671" t="b">
        <v>0</v>
      </c>
      <c r="S671" t="s">
        <v>33</v>
      </c>
      <c r="T671" t="str">
        <f>LEFT(S671,FIND("~",SUBSTITUTE(S671,"/","~",LEN(S671)-LEN(SUBSTITUTE(S671,"/",""))))-1)</f>
        <v>theater</v>
      </c>
      <c r="U671" t="str">
        <f>RIGHT(S671,LEN(S671)-FIND("/",S671))</f>
        <v>plays</v>
      </c>
    </row>
    <row r="672" spans="1:21" ht="31" x14ac:dyDescent="0.35">
      <c r="A672">
        <v>670</v>
      </c>
      <c r="B672" s="4" t="s">
        <v>1334</v>
      </c>
      <c r="C672" s="3" t="s">
        <v>1381</v>
      </c>
      <c r="D672" s="11">
        <v>42800</v>
      </c>
      <c r="E672" s="11">
        <v>75955</v>
      </c>
      <c r="F672" s="9">
        <f>E672/D672*100</f>
        <v>177.46495327102804</v>
      </c>
      <c r="G672" s="6" t="s">
        <v>20</v>
      </c>
      <c r="H672">
        <v>1101</v>
      </c>
      <c r="I672" s="11">
        <f>E672/H672</f>
        <v>68.987284287011803</v>
      </c>
      <c r="J672" t="s">
        <v>21</v>
      </c>
      <c r="K672" t="s">
        <v>22</v>
      </c>
      <c r="L672" s="19">
        <f>(((N672/60)/60)/24)+DATE(1970,1,1)</f>
        <v>42425.25</v>
      </c>
      <c r="M672" s="16">
        <f>(((N672/60)/60)/24)+DATE(1970,1,1)</f>
        <v>42425.25</v>
      </c>
      <c r="N672">
        <v>1456380000</v>
      </c>
      <c r="O672" s="19">
        <f>(((P672/60)/60)/24)+DATE(1970,1,1)</f>
        <v>42437.25</v>
      </c>
      <c r="P672">
        <v>1457416800</v>
      </c>
      <c r="Q672" t="b">
        <v>0</v>
      </c>
      <c r="R672" t="b">
        <v>0</v>
      </c>
      <c r="S672" t="s">
        <v>60</v>
      </c>
      <c r="T672" t="str">
        <f>LEFT(S672,FIND("~",SUBSTITUTE(S672,"/","~",LEN(S672)-LEN(SUBSTITUTE(S672,"/",""))))-1)</f>
        <v>music</v>
      </c>
      <c r="U672" t="str">
        <f>RIGHT(S672,LEN(S672)-FIND("/",S672))</f>
        <v>indie rock</v>
      </c>
    </row>
    <row r="673" spans="1:21" ht="31" x14ac:dyDescent="0.35">
      <c r="A673">
        <v>671</v>
      </c>
      <c r="B673" s="4" t="s">
        <v>1382</v>
      </c>
      <c r="C673" s="3" t="s">
        <v>1383</v>
      </c>
      <c r="D673" s="11">
        <v>43000</v>
      </c>
      <c r="E673" s="11">
        <v>119127</v>
      </c>
      <c r="F673" s="9">
        <f>E673/D673*100</f>
        <v>277.03953488372093</v>
      </c>
      <c r="G673" s="6" t="s">
        <v>20</v>
      </c>
      <c r="H673">
        <v>1073</v>
      </c>
      <c r="I673" s="11">
        <f>E673/H673</f>
        <v>111.02236719478098</v>
      </c>
      <c r="J673" t="s">
        <v>21</v>
      </c>
      <c r="K673" t="s">
        <v>22</v>
      </c>
      <c r="L673" s="19">
        <f>(((N673/60)/60)/24)+DATE(1970,1,1)</f>
        <v>40390.208333333336</v>
      </c>
      <c r="M673" s="16">
        <f>(((N673/60)/60)/24)+DATE(1970,1,1)</f>
        <v>40390.208333333336</v>
      </c>
      <c r="N673">
        <v>1280552400</v>
      </c>
      <c r="O673" s="19">
        <f>(((P673/60)/60)/24)+DATE(1970,1,1)</f>
        <v>40394.208333333336</v>
      </c>
      <c r="P673">
        <v>1280898000</v>
      </c>
      <c r="Q673" t="b">
        <v>0</v>
      </c>
      <c r="R673" t="b">
        <v>1</v>
      </c>
      <c r="S673" t="s">
        <v>33</v>
      </c>
      <c r="T673" t="str">
        <f>LEFT(S673,FIND("~",SUBSTITUTE(S673,"/","~",LEN(S673)-LEN(SUBSTITUTE(S673,"/",""))))-1)</f>
        <v>theater</v>
      </c>
      <c r="U673" t="str">
        <f>RIGHT(S673,LEN(S673)-FIND("/",S673))</f>
        <v>plays</v>
      </c>
    </row>
    <row r="674" spans="1:21" x14ac:dyDescent="0.35">
      <c r="A674">
        <v>672</v>
      </c>
      <c r="B674" s="4" t="s">
        <v>1384</v>
      </c>
      <c r="C674" s="3" t="s">
        <v>1385</v>
      </c>
      <c r="D674" s="11">
        <v>43200</v>
      </c>
      <c r="E674" s="11">
        <v>110689</v>
      </c>
      <c r="F674" s="9">
        <f>E674/D674*100</f>
        <v>256.22453703703701</v>
      </c>
      <c r="G674" s="6" t="s">
        <v>20</v>
      </c>
      <c r="H674">
        <v>4428</v>
      </c>
      <c r="I674" s="11">
        <f>E674/H674</f>
        <v>24.997515808491418</v>
      </c>
      <c r="J674" t="s">
        <v>26</v>
      </c>
      <c r="K674" t="s">
        <v>27</v>
      </c>
      <c r="L674" s="19">
        <f>(((N674/60)/60)/24)+DATE(1970,1,1)</f>
        <v>43180.208333333328</v>
      </c>
      <c r="M674" s="16">
        <f>(((N674/60)/60)/24)+DATE(1970,1,1)</f>
        <v>43180.208333333328</v>
      </c>
      <c r="N674">
        <v>1521608400</v>
      </c>
      <c r="O674" s="19">
        <f>(((P674/60)/60)/24)+DATE(1970,1,1)</f>
        <v>43190.208333333328</v>
      </c>
      <c r="P674">
        <v>1522472400</v>
      </c>
      <c r="Q674" t="b">
        <v>0</v>
      </c>
      <c r="R674" t="b">
        <v>0</v>
      </c>
      <c r="S674" t="s">
        <v>33</v>
      </c>
      <c r="T674" t="str">
        <f>LEFT(S674,FIND("~",SUBSTITUTE(S674,"/","~",LEN(S674)-LEN(SUBSTITUTE(S674,"/",""))))-1)</f>
        <v>theater</v>
      </c>
      <c r="U674" t="str">
        <f>RIGHT(S674,LEN(S674)-FIND("/",S674))</f>
        <v>plays</v>
      </c>
    </row>
    <row r="675" spans="1:21" x14ac:dyDescent="0.35">
      <c r="A675">
        <v>673</v>
      </c>
      <c r="B675" s="4" t="s">
        <v>1386</v>
      </c>
      <c r="C675" s="3" t="s">
        <v>1387</v>
      </c>
      <c r="D675" s="11">
        <v>43800</v>
      </c>
      <c r="E675" s="11">
        <v>2445</v>
      </c>
      <c r="F675" s="9">
        <f>E675/D675*100</f>
        <v>5.5821917808219181</v>
      </c>
      <c r="G675" s="6" t="s">
        <v>20</v>
      </c>
      <c r="H675">
        <v>58</v>
      </c>
      <c r="I675" s="11">
        <f>E675/H675</f>
        <v>42.155172413793103</v>
      </c>
      <c r="J675" t="s">
        <v>107</v>
      </c>
      <c r="K675" t="s">
        <v>108</v>
      </c>
      <c r="L675" s="19">
        <f>(((N675/60)/60)/24)+DATE(1970,1,1)</f>
        <v>42475.208333333328</v>
      </c>
      <c r="M675" s="16">
        <f>(((N675/60)/60)/24)+DATE(1970,1,1)</f>
        <v>42475.208333333328</v>
      </c>
      <c r="N675">
        <v>1460696400</v>
      </c>
      <c r="O675" s="19">
        <f>(((P675/60)/60)/24)+DATE(1970,1,1)</f>
        <v>42496.208333333328</v>
      </c>
      <c r="P675">
        <v>1462510800</v>
      </c>
      <c r="Q675" t="b">
        <v>0</v>
      </c>
      <c r="R675" t="b">
        <v>0</v>
      </c>
      <c r="S675" t="s">
        <v>60</v>
      </c>
      <c r="T675" t="str">
        <f>LEFT(S675,FIND("~",SUBSTITUTE(S675,"/","~",LEN(S675)-LEN(SUBSTITUTE(S675,"/",""))))-1)</f>
        <v>music</v>
      </c>
      <c r="U675" t="str">
        <f>RIGHT(S675,LEN(S675)-FIND("/",S675))</f>
        <v>indie rock</v>
      </c>
    </row>
    <row r="676" spans="1:21" x14ac:dyDescent="0.35">
      <c r="A676">
        <v>674</v>
      </c>
      <c r="B676" s="4" t="s">
        <v>1388</v>
      </c>
      <c r="C676" s="3" t="s">
        <v>1389</v>
      </c>
      <c r="D676" s="11">
        <v>43800</v>
      </c>
      <c r="E676" s="11">
        <v>57250</v>
      </c>
      <c r="F676" s="9">
        <f>E676/D676*100</f>
        <v>130.70776255707764</v>
      </c>
      <c r="G676" s="6" t="s">
        <v>20</v>
      </c>
      <c r="H676">
        <v>1218</v>
      </c>
      <c r="I676" s="11">
        <f>E676/H676</f>
        <v>47.003284072249592</v>
      </c>
      <c r="J676" t="s">
        <v>21</v>
      </c>
      <c r="K676" t="s">
        <v>22</v>
      </c>
      <c r="L676" s="19">
        <f>(((N676/60)/60)/24)+DATE(1970,1,1)</f>
        <v>40774.208333333336</v>
      </c>
      <c r="M676" s="16">
        <f>(((N676/60)/60)/24)+DATE(1970,1,1)</f>
        <v>40774.208333333336</v>
      </c>
      <c r="N676">
        <v>1313730000</v>
      </c>
      <c r="O676" s="19">
        <f>(((P676/60)/60)/24)+DATE(1970,1,1)</f>
        <v>40821.208333333336</v>
      </c>
      <c r="P676">
        <v>1317790800</v>
      </c>
      <c r="Q676" t="b">
        <v>0</v>
      </c>
      <c r="R676" t="b">
        <v>0</v>
      </c>
      <c r="S676" t="s">
        <v>122</v>
      </c>
      <c r="T676" t="str">
        <f>LEFT(S676,FIND("~",SUBSTITUTE(S676,"/","~",LEN(S676)-LEN(SUBSTITUTE(S676,"/",""))))-1)</f>
        <v>photography</v>
      </c>
      <c r="U676" t="str">
        <f>RIGHT(S676,LEN(S676)-FIND("/",S676))</f>
        <v>photography books</v>
      </c>
    </row>
    <row r="677" spans="1:21" x14ac:dyDescent="0.35">
      <c r="A677">
        <v>675</v>
      </c>
      <c r="B677" s="4" t="s">
        <v>1390</v>
      </c>
      <c r="C677" s="3" t="s">
        <v>1391</v>
      </c>
      <c r="D677" s="11">
        <v>44500</v>
      </c>
      <c r="E677" s="11">
        <v>11929</v>
      </c>
      <c r="F677" s="9">
        <f>E677/D677*100</f>
        <v>26.806741573033712</v>
      </c>
      <c r="G677" s="6" t="s">
        <v>20</v>
      </c>
      <c r="H677">
        <v>331</v>
      </c>
      <c r="I677" s="11">
        <f>E677/H677</f>
        <v>36.0392749244713</v>
      </c>
      <c r="J677" t="s">
        <v>21</v>
      </c>
      <c r="K677" t="s">
        <v>22</v>
      </c>
      <c r="L677" s="19">
        <f>(((N677/60)/60)/24)+DATE(1970,1,1)</f>
        <v>43719.208333333328</v>
      </c>
      <c r="M677" s="16">
        <f>(((N677/60)/60)/24)+DATE(1970,1,1)</f>
        <v>43719.208333333328</v>
      </c>
      <c r="N677">
        <v>1568178000</v>
      </c>
      <c r="O677" s="19">
        <f>(((P677/60)/60)/24)+DATE(1970,1,1)</f>
        <v>43726.208333333328</v>
      </c>
      <c r="P677">
        <v>1568782800</v>
      </c>
      <c r="Q677" t="b">
        <v>0</v>
      </c>
      <c r="R677" t="b">
        <v>0</v>
      </c>
      <c r="S677" t="s">
        <v>1029</v>
      </c>
      <c r="T677" t="str">
        <f>LEFT(S677,FIND("~",SUBSTITUTE(S677,"/","~",LEN(S677)-LEN(SUBSTITUTE(S677,"/",""))))-1)</f>
        <v>journalism</v>
      </c>
      <c r="U677" t="str">
        <f>RIGHT(S677,LEN(S677)-FIND("/",S677))</f>
        <v>audio</v>
      </c>
    </row>
    <row r="678" spans="1:21" x14ac:dyDescent="0.35">
      <c r="A678">
        <v>676</v>
      </c>
      <c r="B678" s="4" t="s">
        <v>1392</v>
      </c>
      <c r="C678" s="3" t="s">
        <v>1393</v>
      </c>
      <c r="D678" s="11">
        <v>45300</v>
      </c>
      <c r="E678" s="11">
        <v>118214</v>
      </c>
      <c r="F678" s="9">
        <f>E678/D678*100</f>
        <v>260.9580573951435</v>
      </c>
      <c r="G678" s="6" t="s">
        <v>20</v>
      </c>
      <c r="H678">
        <v>1170</v>
      </c>
      <c r="I678" s="11">
        <f>E678/H678</f>
        <v>101.03760683760684</v>
      </c>
      <c r="J678" t="s">
        <v>21</v>
      </c>
      <c r="K678" t="s">
        <v>22</v>
      </c>
      <c r="L678" s="19">
        <f>(((N678/60)/60)/24)+DATE(1970,1,1)</f>
        <v>41178.208333333336</v>
      </c>
      <c r="M678" s="16">
        <f>(((N678/60)/60)/24)+DATE(1970,1,1)</f>
        <v>41178.208333333336</v>
      </c>
      <c r="N678">
        <v>1348635600</v>
      </c>
      <c r="O678" s="19">
        <f>(((P678/60)/60)/24)+DATE(1970,1,1)</f>
        <v>41187.208333333336</v>
      </c>
      <c r="P678">
        <v>1349413200</v>
      </c>
      <c r="Q678" t="b">
        <v>0</v>
      </c>
      <c r="R678" t="b">
        <v>0</v>
      </c>
      <c r="S678" t="s">
        <v>122</v>
      </c>
      <c r="T678" t="str">
        <f>LEFT(S678,FIND("~",SUBSTITUTE(S678,"/","~",LEN(S678)-LEN(SUBSTITUTE(S678,"/",""))))-1)</f>
        <v>photography</v>
      </c>
      <c r="U678" t="str">
        <f>RIGHT(S678,LEN(S678)-FIND("/",S678))</f>
        <v>photography books</v>
      </c>
    </row>
    <row r="679" spans="1:21" x14ac:dyDescent="0.35">
      <c r="A679">
        <v>677</v>
      </c>
      <c r="B679" s="4" t="s">
        <v>1394</v>
      </c>
      <c r="C679" s="3" t="s">
        <v>1395</v>
      </c>
      <c r="D679" s="11">
        <v>45600</v>
      </c>
      <c r="E679" s="11">
        <v>4432</v>
      </c>
      <c r="F679" s="9">
        <f>E679/D679*100</f>
        <v>9.7192982456140342</v>
      </c>
      <c r="G679" s="6" t="s">
        <v>20</v>
      </c>
      <c r="H679">
        <v>111</v>
      </c>
      <c r="I679" s="11">
        <f>E679/H679</f>
        <v>39.927927927927925</v>
      </c>
      <c r="J679" t="s">
        <v>21</v>
      </c>
      <c r="K679" t="s">
        <v>22</v>
      </c>
      <c r="L679" s="19">
        <f>(((N679/60)/60)/24)+DATE(1970,1,1)</f>
        <v>42561.208333333328</v>
      </c>
      <c r="M679" s="16">
        <f>(((N679/60)/60)/24)+DATE(1970,1,1)</f>
        <v>42561.208333333328</v>
      </c>
      <c r="N679">
        <v>1468126800</v>
      </c>
      <c r="O679" s="19">
        <f>(((P679/60)/60)/24)+DATE(1970,1,1)</f>
        <v>42611.208333333328</v>
      </c>
      <c r="P679">
        <v>1472446800</v>
      </c>
      <c r="Q679" t="b">
        <v>0</v>
      </c>
      <c r="R679" t="b">
        <v>0</v>
      </c>
      <c r="S679" t="s">
        <v>119</v>
      </c>
      <c r="T679" t="str">
        <f>LEFT(S679,FIND("~",SUBSTITUTE(S679,"/","~",LEN(S679)-LEN(SUBSTITUTE(S679,"/",""))))-1)</f>
        <v>publishing</v>
      </c>
      <c r="U679" t="str">
        <f>RIGHT(S679,LEN(S679)-FIND("/",S679))</f>
        <v>fiction</v>
      </c>
    </row>
    <row r="680" spans="1:21" x14ac:dyDescent="0.35">
      <c r="A680">
        <v>678</v>
      </c>
      <c r="B680" s="4" t="s">
        <v>1396</v>
      </c>
      <c r="C680" s="3" t="s">
        <v>1397</v>
      </c>
      <c r="D680" s="11">
        <v>45900</v>
      </c>
      <c r="E680" s="11">
        <v>17879</v>
      </c>
      <c r="F680" s="9">
        <f>E680/D680*100</f>
        <v>38.952069716775597</v>
      </c>
      <c r="G680" s="6" t="s">
        <v>20</v>
      </c>
      <c r="H680">
        <v>215</v>
      </c>
      <c r="I680" s="11">
        <f>E680/H680</f>
        <v>83.158139534883716</v>
      </c>
      <c r="J680" t="s">
        <v>21</v>
      </c>
      <c r="K680" t="s">
        <v>22</v>
      </c>
      <c r="L680" s="19">
        <f>(((N680/60)/60)/24)+DATE(1970,1,1)</f>
        <v>43484.25</v>
      </c>
      <c r="M680" s="16">
        <f>(((N680/60)/60)/24)+DATE(1970,1,1)</f>
        <v>43484.25</v>
      </c>
      <c r="N680">
        <v>1547877600</v>
      </c>
      <c r="O680" s="19">
        <f>(((P680/60)/60)/24)+DATE(1970,1,1)</f>
        <v>43486.25</v>
      </c>
      <c r="P680">
        <v>1548050400</v>
      </c>
      <c r="Q680" t="b">
        <v>0</v>
      </c>
      <c r="R680" t="b">
        <v>0</v>
      </c>
      <c r="S680" t="s">
        <v>53</v>
      </c>
      <c r="T680" t="str">
        <f>LEFT(S680,FIND("~",SUBSTITUTE(S680,"/","~",LEN(S680)-LEN(SUBSTITUTE(S680,"/",""))))-1)</f>
        <v>film &amp; video</v>
      </c>
      <c r="U680" t="str">
        <f>RIGHT(S680,LEN(S680)-FIND("/",S680))</f>
        <v>drama</v>
      </c>
    </row>
    <row r="681" spans="1:21" x14ac:dyDescent="0.35">
      <c r="A681">
        <v>679</v>
      </c>
      <c r="B681" s="4" t="s">
        <v>668</v>
      </c>
      <c r="C681" s="3" t="s">
        <v>1398</v>
      </c>
      <c r="D681" s="11">
        <v>46100</v>
      </c>
      <c r="E681" s="11">
        <v>14511</v>
      </c>
      <c r="F681" s="9">
        <f>E681/D681*100</f>
        <v>31.477223427331886</v>
      </c>
      <c r="G681" s="6" t="s">
        <v>20</v>
      </c>
      <c r="H681">
        <v>363</v>
      </c>
      <c r="I681" s="11">
        <f>E681/H681</f>
        <v>39.97520661157025</v>
      </c>
      <c r="J681" t="s">
        <v>21</v>
      </c>
      <c r="K681" t="s">
        <v>22</v>
      </c>
      <c r="L681" s="19">
        <f>(((N681/60)/60)/24)+DATE(1970,1,1)</f>
        <v>43756.208333333328</v>
      </c>
      <c r="M681" s="16">
        <f>(((N681/60)/60)/24)+DATE(1970,1,1)</f>
        <v>43756.208333333328</v>
      </c>
      <c r="N681">
        <v>1571374800</v>
      </c>
      <c r="O681" s="19">
        <f>(((P681/60)/60)/24)+DATE(1970,1,1)</f>
        <v>43761.208333333328</v>
      </c>
      <c r="P681">
        <v>1571806800</v>
      </c>
      <c r="Q681" t="b">
        <v>0</v>
      </c>
      <c r="R681" t="b">
        <v>1</v>
      </c>
      <c r="S681" t="s">
        <v>17</v>
      </c>
      <c r="T681" t="str">
        <f>LEFT(S681,FIND("~",SUBSTITUTE(S681,"/","~",LEN(S681)-LEN(SUBSTITUTE(S681,"/",""))))-1)</f>
        <v>food</v>
      </c>
      <c r="U681" t="str">
        <f>RIGHT(S681,LEN(S681)-FIND("/",S681))</f>
        <v>food trucks</v>
      </c>
    </row>
    <row r="682" spans="1:21" ht="31" x14ac:dyDescent="0.35">
      <c r="A682">
        <v>680</v>
      </c>
      <c r="B682" s="4" t="s">
        <v>1399</v>
      </c>
      <c r="C682" s="3" t="s">
        <v>1400</v>
      </c>
      <c r="D682" s="11">
        <v>46300</v>
      </c>
      <c r="E682" s="11">
        <v>141822</v>
      </c>
      <c r="F682" s="9">
        <f>E682/D682*100</f>
        <v>306.31101511879046</v>
      </c>
      <c r="G682" s="6" t="s">
        <v>20</v>
      </c>
      <c r="H682">
        <v>2955</v>
      </c>
      <c r="I682" s="11">
        <f>E682/H682</f>
        <v>47.993908629441627</v>
      </c>
      <c r="J682" t="s">
        <v>21</v>
      </c>
      <c r="K682" t="s">
        <v>22</v>
      </c>
      <c r="L682" s="19">
        <f>(((N682/60)/60)/24)+DATE(1970,1,1)</f>
        <v>43813.25</v>
      </c>
      <c r="M682" s="16">
        <f>(((N682/60)/60)/24)+DATE(1970,1,1)</f>
        <v>43813.25</v>
      </c>
      <c r="N682">
        <v>1576303200</v>
      </c>
      <c r="O682" s="19">
        <f>(((P682/60)/60)/24)+DATE(1970,1,1)</f>
        <v>43815.25</v>
      </c>
      <c r="P682">
        <v>1576476000</v>
      </c>
      <c r="Q682" t="b">
        <v>0</v>
      </c>
      <c r="R682" t="b">
        <v>1</v>
      </c>
      <c r="S682" t="s">
        <v>292</v>
      </c>
      <c r="T682" t="str">
        <f>LEFT(S682,FIND("~",SUBSTITUTE(S682,"/","~",LEN(S682)-LEN(SUBSTITUTE(S682,"/",""))))-1)</f>
        <v>games</v>
      </c>
      <c r="U682" t="str">
        <f>RIGHT(S682,LEN(S682)-FIND("/",S682))</f>
        <v>mobile games</v>
      </c>
    </row>
    <row r="683" spans="1:21" ht="31" x14ac:dyDescent="0.35">
      <c r="A683">
        <v>681</v>
      </c>
      <c r="B683" s="4" t="s">
        <v>1401</v>
      </c>
      <c r="C683" s="3" t="s">
        <v>1402</v>
      </c>
      <c r="D683" s="11">
        <v>47900</v>
      </c>
      <c r="E683" s="11">
        <v>159037</v>
      </c>
      <c r="F683" s="9">
        <f>E683/D683*100</f>
        <v>332.01878914405012</v>
      </c>
      <c r="G683" s="6" t="s">
        <v>20</v>
      </c>
      <c r="H683">
        <v>1657</v>
      </c>
      <c r="I683" s="11">
        <f>E683/H683</f>
        <v>95.978877489438744</v>
      </c>
      <c r="J683" t="s">
        <v>21</v>
      </c>
      <c r="K683" t="s">
        <v>22</v>
      </c>
      <c r="L683" s="19">
        <f>(((N683/60)/60)/24)+DATE(1970,1,1)</f>
        <v>40898.25</v>
      </c>
      <c r="M683" s="16">
        <f>(((N683/60)/60)/24)+DATE(1970,1,1)</f>
        <v>40898.25</v>
      </c>
      <c r="N683">
        <v>1324447200</v>
      </c>
      <c r="O683" s="19">
        <f>(((P683/60)/60)/24)+DATE(1970,1,1)</f>
        <v>40904.25</v>
      </c>
      <c r="P683">
        <v>1324965600</v>
      </c>
      <c r="Q683" t="b">
        <v>0</v>
      </c>
      <c r="R683" t="b">
        <v>0</v>
      </c>
      <c r="S683" t="s">
        <v>33</v>
      </c>
      <c r="T683" t="str">
        <f>LEFT(S683,FIND("~",SUBSTITUTE(S683,"/","~",LEN(S683)-LEN(SUBSTITUTE(S683,"/",""))))-1)</f>
        <v>theater</v>
      </c>
      <c r="U683" t="str">
        <f>RIGHT(S683,LEN(S683)-FIND("/",S683))</f>
        <v>plays</v>
      </c>
    </row>
    <row r="684" spans="1:21" x14ac:dyDescent="0.35">
      <c r="A684">
        <v>682</v>
      </c>
      <c r="B684" s="4" t="s">
        <v>1403</v>
      </c>
      <c r="C684" s="3" t="s">
        <v>1404</v>
      </c>
      <c r="D684" s="11">
        <v>48300</v>
      </c>
      <c r="E684" s="11">
        <v>8109</v>
      </c>
      <c r="F684" s="9">
        <f>E684/D684*100</f>
        <v>16.788819875776397</v>
      </c>
      <c r="G684" s="6" t="s">
        <v>20</v>
      </c>
      <c r="H684">
        <v>103</v>
      </c>
      <c r="I684" s="11">
        <f>E684/H684</f>
        <v>78.728155339805824</v>
      </c>
      <c r="J684" t="s">
        <v>21</v>
      </c>
      <c r="K684" t="s">
        <v>22</v>
      </c>
      <c r="L684" s="19">
        <f>(((N684/60)/60)/24)+DATE(1970,1,1)</f>
        <v>41619.25</v>
      </c>
      <c r="M684" s="16">
        <f>(((N684/60)/60)/24)+DATE(1970,1,1)</f>
        <v>41619.25</v>
      </c>
      <c r="N684">
        <v>1386741600</v>
      </c>
      <c r="O684" s="19">
        <f>(((P684/60)/60)/24)+DATE(1970,1,1)</f>
        <v>41628.25</v>
      </c>
      <c r="P684">
        <v>1387519200</v>
      </c>
      <c r="Q684" t="b">
        <v>0</v>
      </c>
      <c r="R684" t="b">
        <v>0</v>
      </c>
      <c r="S684" t="s">
        <v>33</v>
      </c>
      <c r="T684" t="str">
        <f>LEFT(S684,FIND("~",SUBSTITUTE(S684,"/","~",LEN(S684)-LEN(SUBSTITUTE(S684,"/",""))))-1)</f>
        <v>theater</v>
      </c>
      <c r="U684" t="str">
        <f>RIGHT(S684,LEN(S684)-FIND("/",S684))</f>
        <v>plays</v>
      </c>
    </row>
    <row r="685" spans="1:21" x14ac:dyDescent="0.35">
      <c r="A685">
        <v>683</v>
      </c>
      <c r="B685" s="4" t="s">
        <v>1405</v>
      </c>
      <c r="C685" s="3" t="s">
        <v>1406</v>
      </c>
      <c r="D685" s="11">
        <v>48500</v>
      </c>
      <c r="E685" s="11">
        <v>8244</v>
      </c>
      <c r="F685" s="9">
        <f>E685/D685*100</f>
        <v>16.997938144329897</v>
      </c>
      <c r="G685" s="6" t="s">
        <v>20</v>
      </c>
      <c r="H685">
        <v>147</v>
      </c>
      <c r="I685" s="11">
        <f>E685/H685</f>
        <v>56.081632653061227</v>
      </c>
      <c r="J685" t="s">
        <v>21</v>
      </c>
      <c r="K685" t="s">
        <v>22</v>
      </c>
      <c r="L685" s="19">
        <f>(((N685/60)/60)/24)+DATE(1970,1,1)</f>
        <v>43359.208333333328</v>
      </c>
      <c r="M685" s="16">
        <f>(((N685/60)/60)/24)+DATE(1970,1,1)</f>
        <v>43359.208333333328</v>
      </c>
      <c r="N685">
        <v>1537074000</v>
      </c>
      <c r="O685" s="19">
        <f>(((P685/60)/60)/24)+DATE(1970,1,1)</f>
        <v>43361.208333333328</v>
      </c>
      <c r="P685">
        <v>1537246800</v>
      </c>
      <c r="Q685" t="b">
        <v>0</v>
      </c>
      <c r="R685" t="b">
        <v>0</v>
      </c>
      <c r="S685" t="s">
        <v>33</v>
      </c>
      <c r="T685" t="str">
        <f>LEFT(S685,FIND("~",SUBSTITUTE(S685,"/","~",LEN(S685)-LEN(SUBSTITUTE(S685,"/",""))))-1)</f>
        <v>theater</v>
      </c>
      <c r="U685" t="str">
        <f>RIGHT(S685,LEN(S685)-FIND("/",S685))</f>
        <v>plays</v>
      </c>
    </row>
    <row r="686" spans="1:21" x14ac:dyDescent="0.35">
      <c r="A686">
        <v>684</v>
      </c>
      <c r="B686" s="4" t="s">
        <v>1407</v>
      </c>
      <c r="C686" s="3" t="s">
        <v>1408</v>
      </c>
      <c r="D686" s="11">
        <v>48800</v>
      </c>
      <c r="E686" s="11">
        <v>7600</v>
      </c>
      <c r="F686" s="9">
        <f>E686/D686*100</f>
        <v>15.573770491803279</v>
      </c>
      <c r="G686" s="6" t="s">
        <v>20</v>
      </c>
      <c r="H686">
        <v>110</v>
      </c>
      <c r="I686" s="11">
        <f>E686/H686</f>
        <v>69.090909090909093</v>
      </c>
      <c r="J686" t="s">
        <v>15</v>
      </c>
      <c r="K686" t="s">
        <v>16</v>
      </c>
      <c r="L686" s="19">
        <f>(((N686/60)/60)/24)+DATE(1970,1,1)</f>
        <v>40358.208333333336</v>
      </c>
      <c r="M686" s="16">
        <f>(((N686/60)/60)/24)+DATE(1970,1,1)</f>
        <v>40358.208333333336</v>
      </c>
      <c r="N686">
        <v>1277787600</v>
      </c>
      <c r="O686" s="19">
        <f>(((P686/60)/60)/24)+DATE(1970,1,1)</f>
        <v>40378.208333333336</v>
      </c>
      <c r="P686">
        <v>1279515600</v>
      </c>
      <c r="Q686" t="b">
        <v>0</v>
      </c>
      <c r="R686" t="b">
        <v>0</v>
      </c>
      <c r="S686" t="s">
        <v>68</v>
      </c>
      <c r="T686" t="str">
        <f>LEFT(S686,FIND("~",SUBSTITUTE(S686,"/","~",LEN(S686)-LEN(SUBSTITUTE(S686,"/",""))))-1)</f>
        <v>publishing</v>
      </c>
      <c r="U686" t="str">
        <f>RIGHT(S686,LEN(S686)-FIND("/",S686))</f>
        <v>nonfiction</v>
      </c>
    </row>
    <row r="687" spans="1:21" x14ac:dyDescent="0.35">
      <c r="A687">
        <v>685</v>
      </c>
      <c r="B687" s="4" t="s">
        <v>1409</v>
      </c>
      <c r="C687" s="3" t="s">
        <v>1410</v>
      </c>
      <c r="D687" s="11">
        <v>48900</v>
      </c>
      <c r="E687" s="11">
        <v>94501</v>
      </c>
      <c r="F687" s="9">
        <f>E687/D687*100</f>
        <v>193.25357873210635</v>
      </c>
      <c r="G687" s="6" t="s">
        <v>20</v>
      </c>
      <c r="H687">
        <v>926</v>
      </c>
      <c r="I687" s="11">
        <f>E687/H687</f>
        <v>102.05291576673866</v>
      </c>
      <c r="J687" t="s">
        <v>15</v>
      </c>
      <c r="K687" t="s">
        <v>16</v>
      </c>
      <c r="L687" s="19">
        <f>(((N687/60)/60)/24)+DATE(1970,1,1)</f>
        <v>42239.208333333328</v>
      </c>
      <c r="M687" s="16">
        <f>(((N687/60)/60)/24)+DATE(1970,1,1)</f>
        <v>42239.208333333328</v>
      </c>
      <c r="N687">
        <v>1440306000</v>
      </c>
      <c r="O687" s="19">
        <f>(((P687/60)/60)/24)+DATE(1970,1,1)</f>
        <v>42263.208333333328</v>
      </c>
      <c r="P687">
        <v>1442379600</v>
      </c>
      <c r="Q687" t="b">
        <v>0</v>
      </c>
      <c r="R687" t="b">
        <v>0</v>
      </c>
      <c r="S687" t="s">
        <v>33</v>
      </c>
      <c r="T687" t="str">
        <f>LEFT(S687,FIND("~",SUBSTITUTE(S687,"/","~",LEN(S687)-LEN(SUBSTITUTE(S687,"/",""))))-1)</f>
        <v>theater</v>
      </c>
      <c r="U687" t="str">
        <f>RIGHT(S687,LEN(S687)-FIND("/",S687))</f>
        <v>plays</v>
      </c>
    </row>
    <row r="688" spans="1:21" x14ac:dyDescent="0.35">
      <c r="A688">
        <v>686</v>
      </c>
      <c r="B688" s="4" t="s">
        <v>1411</v>
      </c>
      <c r="C688" s="3" t="s">
        <v>1412</v>
      </c>
      <c r="D688" s="11">
        <v>49700</v>
      </c>
      <c r="E688" s="11">
        <v>14381</v>
      </c>
      <c r="F688" s="9">
        <f>E688/D688*100</f>
        <v>28.935613682092555</v>
      </c>
      <c r="G688" s="6" t="s">
        <v>20</v>
      </c>
      <c r="H688">
        <v>134</v>
      </c>
      <c r="I688" s="11">
        <f>E688/H688</f>
        <v>107.32089552238806</v>
      </c>
      <c r="J688" t="s">
        <v>21</v>
      </c>
      <c r="K688" t="s">
        <v>22</v>
      </c>
      <c r="L688" s="19">
        <f>(((N688/60)/60)/24)+DATE(1970,1,1)</f>
        <v>43186.208333333328</v>
      </c>
      <c r="M688" s="16">
        <f>(((N688/60)/60)/24)+DATE(1970,1,1)</f>
        <v>43186.208333333328</v>
      </c>
      <c r="N688">
        <v>1522126800</v>
      </c>
      <c r="O688" s="19">
        <f>(((P688/60)/60)/24)+DATE(1970,1,1)</f>
        <v>43197.208333333328</v>
      </c>
      <c r="P688">
        <v>1523077200</v>
      </c>
      <c r="Q688" t="b">
        <v>0</v>
      </c>
      <c r="R688" t="b">
        <v>0</v>
      </c>
      <c r="S688" t="s">
        <v>65</v>
      </c>
      <c r="T688" t="str">
        <f>LEFT(S688,FIND("~",SUBSTITUTE(S688,"/","~",LEN(S688)-LEN(SUBSTITUTE(S688,"/",""))))-1)</f>
        <v>technology</v>
      </c>
      <c r="U688" t="str">
        <f>RIGHT(S688,LEN(S688)-FIND("/",S688))</f>
        <v>wearables</v>
      </c>
    </row>
    <row r="689" spans="1:21" x14ac:dyDescent="0.35">
      <c r="A689">
        <v>687</v>
      </c>
      <c r="B689" s="4" t="s">
        <v>1413</v>
      </c>
      <c r="C689" s="3" t="s">
        <v>1414</v>
      </c>
      <c r="D689" s="11">
        <v>50200</v>
      </c>
      <c r="E689" s="11">
        <v>13980</v>
      </c>
      <c r="F689" s="9">
        <f>E689/D689*100</f>
        <v>27.848605577689245</v>
      </c>
      <c r="G689" s="6" t="s">
        <v>20</v>
      </c>
      <c r="H689">
        <v>269</v>
      </c>
      <c r="I689" s="11">
        <f>E689/H689</f>
        <v>51.970260223048328</v>
      </c>
      <c r="J689" t="s">
        <v>21</v>
      </c>
      <c r="K689" t="s">
        <v>22</v>
      </c>
      <c r="L689" s="19">
        <f>(((N689/60)/60)/24)+DATE(1970,1,1)</f>
        <v>42806.25</v>
      </c>
      <c r="M689" s="16">
        <f>(((N689/60)/60)/24)+DATE(1970,1,1)</f>
        <v>42806.25</v>
      </c>
      <c r="N689">
        <v>1489298400</v>
      </c>
      <c r="O689" s="19">
        <f>(((P689/60)/60)/24)+DATE(1970,1,1)</f>
        <v>42809.208333333328</v>
      </c>
      <c r="P689">
        <v>1489554000</v>
      </c>
      <c r="Q689" t="b">
        <v>0</v>
      </c>
      <c r="R689" t="b">
        <v>0</v>
      </c>
      <c r="S689" t="s">
        <v>33</v>
      </c>
      <c r="T689" t="str">
        <f>LEFT(S689,FIND("~",SUBSTITUTE(S689,"/","~",LEN(S689)-LEN(SUBSTITUTE(S689,"/",""))))-1)</f>
        <v>theater</v>
      </c>
      <c r="U689" t="str">
        <f>RIGHT(S689,LEN(S689)-FIND("/",S689))</f>
        <v>plays</v>
      </c>
    </row>
    <row r="690" spans="1:21" x14ac:dyDescent="0.35">
      <c r="A690">
        <v>688</v>
      </c>
      <c r="B690" s="4" t="s">
        <v>1415</v>
      </c>
      <c r="C690" s="3" t="s">
        <v>1416</v>
      </c>
      <c r="D690" s="11">
        <v>50500</v>
      </c>
      <c r="E690" s="11">
        <v>12449</v>
      </c>
      <c r="F690" s="9">
        <f>E690/D690*100</f>
        <v>24.651485148514851</v>
      </c>
      <c r="G690" s="6" t="s">
        <v>20</v>
      </c>
      <c r="H690">
        <v>175</v>
      </c>
      <c r="I690" s="11">
        <f>E690/H690</f>
        <v>71.137142857142862</v>
      </c>
      <c r="J690" t="s">
        <v>21</v>
      </c>
      <c r="K690" t="s">
        <v>22</v>
      </c>
      <c r="L690" s="19">
        <f>(((N690/60)/60)/24)+DATE(1970,1,1)</f>
        <v>43475.25</v>
      </c>
      <c r="M690" s="16">
        <f>(((N690/60)/60)/24)+DATE(1970,1,1)</f>
        <v>43475.25</v>
      </c>
      <c r="N690">
        <v>1547100000</v>
      </c>
      <c r="O690" s="19">
        <f>(((P690/60)/60)/24)+DATE(1970,1,1)</f>
        <v>43491.25</v>
      </c>
      <c r="P690">
        <v>1548482400</v>
      </c>
      <c r="Q690" t="b">
        <v>0</v>
      </c>
      <c r="R690" t="b">
        <v>1</v>
      </c>
      <c r="S690" t="s">
        <v>269</v>
      </c>
      <c r="T690" t="str">
        <f>LEFT(S690,FIND("~",SUBSTITUTE(S690,"/","~",LEN(S690)-LEN(SUBSTITUTE(S690,"/",""))))-1)</f>
        <v>film &amp; video</v>
      </c>
      <c r="U690" t="str">
        <f>RIGHT(S690,LEN(S690)-FIND("/",S690))</f>
        <v>television</v>
      </c>
    </row>
    <row r="691" spans="1:21" x14ac:dyDescent="0.35">
      <c r="A691">
        <v>689</v>
      </c>
      <c r="B691" s="4" t="s">
        <v>1417</v>
      </c>
      <c r="C691" s="3" t="s">
        <v>1418</v>
      </c>
      <c r="D691" s="11">
        <v>51100</v>
      </c>
      <c r="E691" s="11">
        <v>7348</v>
      </c>
      <c r="F691" s="9">
        <f>E691/D691*100</f>
        <v>14.379647749510763</v>
      </c>
      <c r="G691" s="6" t="s">
        <v>20</v>
      </c>
      <c r="H691">
        <v>69</v>
      </c>
      <c r="I691" s="11">
        <f>E691/H691</f>
        <v>106.49275362318841</v>
      </c>
      <c r="J691" t="s">
        <v>21</v>
      </c>
      <c r="K691" t="s">
        <v>22</v>
      </c>
      <c r="L691" s="19">
        <f>(((N691/60)/60)/24)+DATE(1970,1,1)</f>
        <v>41576.208333333336</v>
      </c>
      <c r="M691" s="16">
        <f>(((N691/60)/60)/24)+DATE(1970,1,1)</f>
        <v>41576.208333333336</v>
      </c>
      <c r="N691">
        <v>1383022800</v>
      </c>
      <c r="O691" s="19">
        <f>(((P691/60)/60)/24)+DATE(1970,1,1)</f>
        <v>41588.25</v>
      </c>
      <c r="P691">
        <v>1384063200</v>
      </c>
      <c r="Q691" t="b">
        <v>0</v>
      </c>
      <c r="R691" t="b">
        <v>0</v>
      </c>
      <c r="S691" t="s">
        <v>28</v>
      </c>
      <c r="T691" t="str">
        <f>LEFT(S691,FIND("~",SUBSTITUTE(S691,"/","~",LEN(S691)-LEN(SUBSTITUTE(S691,"/",""))))-1)</f>
        <v>technology</v>
      </c>
      <c r="U691" t="str">
        <f>RIGHT(S691,LEN(S691)-FIND("/",S691))</f>
        <v>web</v>
      </c>
    </row>
    <row r="692" spans="1:21" x14ac:dyDescent="0.35">
      <c r="A692">
        <v>690</v>
      </c>
      <c r="B692" s="4" t="s">
        <v>1419</v>
      </c>
      <c r="C692" s="3" t="s">
        <v>1420</v>
      </c>
      <c r="D692" s="11">
        <v>51300</v>
      </c>
      <c r="E692" s="11">
        <v>8158</v>
      </c>
      <c r="F692" s="9">
        <f>E692/D692*100</f>
        <v>15.90253411306043</v>
      </c>
      <c r="G692" s="6" t="s">
        <v>20</v>
      </c>
      <c r="H692">
        <v>190</v>
      </c>
      <c r="I692" s="11">
        <f>E692/H692</f>
        <v>42.93684210526316</v>
      </c>
      <c r="J692" t="s">
        <v>21</v>
      </c>
      <c r="K692" t="s">
        <v>22</v>
      </c>
      <c r="L692" s="19">
        <f>(((N692/60)/60)/24)+DATE(1970,1,1)</f>
        <v>40874.25</v>
      </c>
      <c r="M692" s="16">
        <f>(((N692/60)/60)/24)+DATE(1970,1,1)</f>
        <v>40874.25</v>
      </c>
      <c r="N692">
        <v>1322373600</v>
      </c>
      <c r="O692" s="19">
        <f>(((P692/60)/60)/24)+DATE(1970,1,1)</f>
        <v>40880.25</v>
      </c>
      <c r="P692">
        <v>1322892000</v>
      </c>
      <c r="Q692" t="b">
        <v>0</v>
      </c>
      <c r="R692" t="b">
        <v>1</v>
      </c>
      <c r="S692" t="s">
        <v>42</v>
      </c>
      <c r="T692" t="str">
        <f>LEFT(S692,FIND("~",SUBSTITUTE(S692,"/","~",LEN(S692)-LEN(SUBSTITUTE(S692,"/",""))))-1)</f>
        <v>film &amp; video</v>
      </c>
      <c r="U692" t="str">
        <f>RIGHT(S692,LEN(S692)-FIND("/",S692))</f>
        <v>documentary</v>
      </c>
    </row>
    <row r="693" spans="1:21" x14ac:dyDescent="0.35">
      <c r="A693">
        <v>691</v>
      </c>
      <c r="B693" s="4" t="s">
        <v>1421</v>
      </c>
      <c r="C693" s="3" t="s">
        <v>1422</v>
      </c>
      <c r="D693" s="11">
        <v>51400</v>
      </c>
      <c r="E693" s="11">
        <v>7119</v>
      </c>
      <c r="F693" s="9">
        <f>E693/D693*100</f>
        <v>13.850194552529182</v>
      </c>
      <c r="G693" s="6" t="s">
        <v>20</v>
      </c>
      <c r="H693">
        <v>237</v>
      </c>
      <c r="I693" s="11">
        <f>E693/H693</f>
        <v>30.037974683544302</v>
      </c>
      <c r="J693" t="s">
        <v>21</v>
      </c>
      <c r="K693" t="s">
        <v>22</v>
      </c>
      <c r="L693" s="19">
        <f>(((N693/60)/60)/24)+DATE(1970,1,1)</f>
        <v>41185.208333333336</v>
      </c>
      <c r="M693" s="16">
        <f>(((N693/60)/60)/24)+DATE(1970,1,1)</f>
        <v>41185.208333333336</v>
      </c>
      <c r="N693">
        <v>1349240400</v>
      </c>
      <c r="O693" s="19">
        <f>(((P693/60)/60)/24)+DATE(1970,1,1)</f>
        <v>41202.208333333336</v>
      </c>
      <c r="P693">
        <v>1350709200</v>
      </c>
      <c r="Q693" t="b">
        <v>1</v>
      </c>
      <c r="R693" t="b">
        <v>1</v>
      </c>
      <c r="S693" t="s">
        <v>42</v>
      </c>
      <c r="T693" t="str">
        <f>LEFT(S693,FIND("~",SUBSTITUTE(S693,"/","~",LEN(S693)-LEN(SUBSTITUTE(S693,"/",""))))-1)</f>
        <v>film &amp; video</v>
      </c>
      <c r="U693" t="str">
        <f>RIGHT(S693,LEN(S693)-FIND("/",S693))</f>
        <v>documentary</v>
      </c>
    </row>
    <row r="694" spans="1:21" x14ac:dyDescent="0.35">
      <c r="A694">
        <v>692</v>
      </c>
      <c r="B694" s="4" t="s">
        <v>1423</v>
      </c>
      <c r="C694" s="3" t="s">
        <v>1424</v>
      </c>
      <c r="D694" s="11">
        <v>52000</v>
      </c>
      <c r="E694" s="11">
        <v>5438</v>
      </c>
      <c r="F694" s="9">
        <f>E694/D694*100</f>
        <v>10.457692307692309</v>
      </c>
      <c r="G694" s="6" t="s">
        <v>20</v>
      </c>
      <c r="H694">
        <v>77</v>
      </c>
      <c r="I694" s="11">
        <f>E694/H694</f>
        <v>70.623376623376629</v>
      </c>
      <c r="J694" t="s">
        <v>40</v>
      </c>
      <c r="K694" t="s">
        <v>41</v>
      </c>
      <c r="L694" s="19">
        <f>(((N694/60)/60)/24)+DATE(1970,1,1)</f>
        <v>43655.208333333328</v>
      </c>
      <c r="M694" s="16">
        <f>(((N694/60)/60)/24)+DATE(1970,1,1)</f>
        <v>43655.208333333328</v>
      </c>
      <c r="N694">
        <v>1562648400</v>
      </c>
      <c r="O694" s="19">
        <f>(((P694/60)/60)/24)+DATE(1970,1,1)</f>
        <v>43673.208333333328</v>
      </c>
      <c r="P694">
        <v>1564203600</v>
      </c>
      <c r="Q694" t="b">
        <v>0</v>
      </c>
      <c r="R694" t="b">
        <v>0</v>
      </c>
      <c r="S694" t="s">
        <v>23</v>
      </c>
      <c r="T694" t="str">
        <f>LEFT(S694,FIND("~",SUBSTITUTE(S694,"/","~",LEN(S694)-LEN(SUBSTITUTE(S694,"/",""))))-1)</f>
        <v>music</v>
      </c>
      <c r="U694" t="str">
        <f>RIGHT(S694,LEN(S694)-FIND("/",S694))</f>
        <v>rock</v>
      </c>
    </row>
    <row r="695" spans="1:21" ht="31" x14ac:dyDescent="0.35">
      <c r="A695">
        <v>693</v>
      </c>
      <c r="B695" s="4" t="s">
        <v>1425</v>
      </c>
      <c r="C695" s="3" t="s">
        <v>1426</v>
      </c>
      <c r="D695" s="11">
        <v>52600</v>
      </c>
      <c r="E695" s="11">
        <v>115396</v>
      </c>
      <c r="F695" s="9">
        <f>E695/D695*100</f>
        <v>219.38403041825097</v>
      </c>
      <c r="G695" s="6" t="s">
        <v>20</v>
      </c>
      <c r="H695">
        <v>1748</v>
      </c>
      <c r="I695" s="11">
        <f>E695/H695</f>
        <v>66.016018306636155</v>
      </c>
      <c r="J695" t="s">
        <v>21</v>
      </c>
      <c r="K695" t="s">
        <v>22</v>
      </c>
      <c r="L695" s="19">
        <f>(((N695/60)/60)/24)+DATE(1970,1,1)</f>
        <v>43025.208333333328</v>
      </c>
      <c r="M695" s="16">
        <f>(((N695/60)/60)/24)+DATE(1970,1,1)</f>
        <v>43025.208333333328</v>
      </c>
      <c r="N695">
        <v>1508216400</v>
      </c>
      <c r="O695" s="19">
        <f>(((P695/60)/60)/24)+DATE(1970,1,1)</f>
        <v>43042.208333333328</v>
      </c>
      <c r="P695">
        <v>1509685200</v>
      </c>
      <c r="Q695" t="b">
        <v>0</v>
      </c>
      <c r="R695" t="b">
        <v>0</v>
      </c>
      <c r="S695" t="s">
        <v>33</v>
      </c>
      <c r="T695" t="str">
        <f>LEFT(S695,FIND("~",SUBSTITUTE(S695,"/","~",LEN(S695)-LEN(SUBSTITUTE(S695,"/",""))))-1)</f>
        <v>theater</v>
      </c>
      <c r="U695" t="str">
        <f>RIGHT(S695,LEN(S695)-FIND("/",S695))</f>
        <v>plays</v>
      </c>
    </row>
    <row r="696" spans="1:21" x14ac:dyDescent="0.35">
      <c r="A696">
        <v>694</v>
      </c>
      <c r="B696" s="4" t="s">
        <v>1427</v>
      </c>
      <c r="C696" s="3" t="s">
        <v>1428</v>
      </c>
      <c r="D696" s="11">
        <v>53100</v>
      </c>
      <c r="E696" s="11">
        <v>7656</v>
      </c>
      <c r="F696" s="9">
        <f>E696/D696*100</f>
        <v>14.418079096045197</v>
      </c>
      <c r="G696" s="6" t="s">
        <v>20</v>
      </c>
      <c r="H696">
        <v>79</v>
      </c>
      <c r="I696" s="11">
        <f>E696/H696</f>
        <v>96.911392405063296</v>
      </c>
      <c r="J696" t="s">
        <v>21</v>
      </c>
      <c r="K696" t="s">
        <v>22</v>
      </c>
      <c r="L696" s="19">
        <f>(((N696/60)/60)/24)+DATE(1970,1,1)</f>
        <v>43066.25</v>
      </c>
      <c r="M696" s="16">
        <f>(((N696/60)/60)/24)+DATE(1970,1,1)</f>
        <v>43066.25</v>
      </c>
      <c r="N696">
        <v>1511762400</v>
      </c>
      <c r="O696" s="19">
        <f>(((P696/60)/60)/24)+DATE(1970,1,1)</f>
        <v>43103.25</v>
      </c>
      <c r="P696">
        <v>1514959200</v>
      </c>
      <c r="Q696" t="b">
        <v>0</v>
      </c>
      <c r="R696" t="b">
        <v>0</v>
      </c>
      <c r="S696" t="s">
        <v>33</v>
      </c>
      <c r="T696" t="str">
        <f>LEFT(S696,FIND("~",SUBSTITUTE(S696,"/","~",LEN(S696)-LEN(SUBSTITUTE(S696,"/",""))))-1)</f>
        <v>theater</v>
      </c>
      <c r="U696" t="str">
        <f>RIGHT(S696,LEN(S696)-FIND("/",S696))</f>
        <v>plays</v>
      </c>
    </row>
    <row r="697" spans="1:21" x14ac:dyDescent="0.35">
      <c r="A697">
        <v>695</v>
      </c>
      <c r="B697" s="4" t="s">
        <v>1429</v>
      </c>
      <c r="C697" s="3" t="s">
        <v>1430</v>
      </c>
      <c r="D697" s="11">
        <v>54000</v>
      </c>
      <c r="E697" s="11">
        <v>12322</v>
      </c>
      <c r="F697" s="9">
        <f>E697/D697*100</f>
        <v>22.81851851851852</v>
      </c>
      <c r="G697" s="6" t="s">
        <v>20</v>
      </c>
      <c r="H697">
        <v>196</v>
      </c>
      <c r="I697" s="11">
        <f>E697/H697</f>
        <v>62.867346938775512</v>
      </c>
      <c r="J697" t="s">
        <v>107</v>
      </c>
      <c r="K697" t="s">
        <v>108</v>
      </c>
      <c r="L697" s="19">
        <f>(((N697/60)/60)/24)+DATE(1970,1,1)</f>
        <v>42322.25</v>
      </c>
      <c r="M697" s="16">
        <f>(((N697/60)/60)/24)+DATE(1970,1,1)</f>
        <v>42322.25</v>
      </c>
      <c r="N697">
        <v>1447480800</v>
      </c>
      <c r="O697" s="19">
        <f>(((P697/60)/60)/24)+DATE(1970,1,1)</f>
        <v>42338.25</v>
      </c>
      <c r="P697">
        <v>1448863200</v>
      </c>
      <c r="Q697" t="b">
        <v>1</v>
      </c>
      <c r="R697" t="b">
        <v>0</v>
      </c>
      <c r="S697" t="s">
        <v>23</v>
      </c>
      <c r="T697" t="str">
        <f>LEFT(S697,FIND("~",SUBSTITUTE(S697,"/","~",LEN(S697)-LEN(SUBSTITUTE(S697,"/",""))))-1)</f>
        <v>music</v>
      </c>
      <c r="U697" t="str">
        <f>RIGHT(S697,LEN(S697)-FIND("/",S697))</f>
        <v>rock</v>
      </c>
    </row>
    <row r="698" spans="1:21" x14ac:dyDescent="0.35">
      <c r="A698">
        <v>696</v>
      </c>
      <c r="B698" s="4" t="s">
        <v>1431</v>
      </c>
      <c r="C698" s="3" t="s">
        <v>1432</v>
      </c>
      <c r="D698" s="11">
        <v>54300</v>
      </c>
      <c r="E698" s="11">
        <v>96888</v>
      </c>
      <c r="F698" s="9">
        <f>E698/D698*100</f>
        <v>178.43093922651934</v>
      </c>
      <c r="G698" s="6" t="s">
        <v>20</v>
      </c>
      <c r="H698">
        <v>889</v>
      </c>
      <c r="I698" s="11">
        <f>E698/H698</f>
        <v>108.98537682789652</v>
      </c>
      <c r="J698" t="s">
        <v>21</v>
      </c>
      <c r="K698" t="s">
        <v>22</v>
      </c>
      <c r="L698" s="19">
        <f>(((N698/60)/60)/24)+DATE(1970,1,1)</f>
        <v>42114.208333333328</v>
      </c>
      <c r="M698" s="16">
        <f>(((N698/60)/60)/24)+DATE(1970,1,1)</f>
        <v>42114.208333333328</v>
      </c>
      <c r="N698">
        <v>1429506000</v>
      </c>
      <c r="O698" s="19">
        <f>(((P698/60)/60)/24)+DATE(1970,1,1)</f>
        <v>42115.208333333328</v>
      </c>
      <c r="P698">
        <v>1429592400</v>
      </c>
      <c r="Q698" t="b">
        <v>0</v>
      </c>
      <c r="R698" t="b">
        <v>1</v>
      </c>
      <c r="S698" t="s">
        <v>33</v>
      </c>
      <c r="T698" t="str">
        <f>LEFT(S698,FIND("~",SUBSTITUTE(S698,"/","~",LEN(S698)-LEN(SUBSTITUTE(S698,"/",""))))-1)</f>
        <v>theater</v>
      </c>
      <c r="U698" t="str">
        <f>RIGHT(S698,LEN(S698)-FIND("/",S698))</f>
        <v>plays</v>
      </c>
    </row>
    <row r="699" spans="1:21" ht="31" x14ac:dyDescent="0.35">
      <c r="A699">
        <v>697</v>
      </c>
      <c r="B699" s="4" t="s">
        <v>1433</v>
      </c>
      <c r="C699" s="3" t="s">
        <v>1434</v>
      </c>
      <c r="D699" s="11">
        <v>54700</v>
      </c>
      <c r="E699" s="11">
        <v>196960</v>
      </c>
      <c r="F699" s="9">
        <f>E699/D699*100</f>
        <v>360.07312614259598</v>
      </c>
      <c r="G699" s="6" t="s">
        <v>20</v>
      </c>
      <c r="H699">
        <v>7295</v>
      </c>
      <c r="I699" s="11">
        <f>E699/H699</f>
        <v>26.999314599040439</v>
      </c>
      <c r="J699" t="s">
        <v>21</v>
      </c>
      <c r="K699" t="s">
        <v>22</v>
      </c>
      <c r="L699" s="19">
        <f>(((N699/60)/60)/24)+DATE(1970,1,1)</f>
        <v>43190.208333333328</v>
      </c>
      <c r="M699" s="16">
        <f>(((N699/60)/60)/24)+DATE(1970,1,1)</f>
        <v>43190.208333333328</v>
      </c>
      <c r="N699">
        <v>1522472400</v>
      </c>
      <c r="O699" s="19">
        <f>(((P699/60)/60)/24)+DATE(1970,1,1)</f>
        <v>43192.208333333328</v>
      </c>
      <c r="P699">
        <v>1522645200</v>
      </c>
      <c r="Q699" t="b">
        <v>0</v>
      </c>
      <c r="R699" t="b">
        <v>0</v>
      </c>
      <c r="S699" t="s">
        <v>50</v>
      </c>
      <c r="T699" t="str">
        <f>LEFT(S699,FIND("~",SUBSTITUTE(S699,"/","~",LEN(S699)-LEN(SUBSTITUTE(S699,"/",""))))-1)</f>
        <v>music</v>
      </c>
      <c r="U699" t="str">
        <f>RIGHT(S699,LEN(S699)-FIND("/",S699))</f>
        <v>electric music</v>
      </c>
    </row>
    <row r="700" spans="1:21" x14ac:dyDescent="0.35">
      <c r="A700">
        <v>698</v>
      </c>
      <c r="B700" s="4" t="s">
        <v>1435</v>
      </c>
      <c r="C700" s="3" t="s">
        <v>1436</v>
      </c>
      <c r="D700" s="11">
        <v>55800</v>
      </c>
      <c r="E700" s="11">
        <v>188057</v>
      </c>
      <c r="F700" s="9">
        <f>E700/D700*100</f>
        <v>337.01971326164875</v>
      </c>
      <c r="G700" s="6" t="s">
        <v>20</v>
      </c>
      <c r="H700">
        <v>2893</v>
      </c>
      <c r="I700" s="11">
        <f>E700/H700</f>
        <v>65.004147943311438</v>
      </c>
      <c r="J700" t="s">
        <v>15</v>
      </c>
      <c r="K700" t="s">
        <v>16</v>
      </c>
      <c r="L700" s="19">
        <f>(((N700/60)/60)/24)+DATE(1970,1,1)</f>
        <v>40871.25</v>
      </c>
      <c r="M700" s="16">
        <f>(((N700/60)/60)/24)+DATE(1970,1,1)</f>
        <v>40871.25</v>
      </c>
      <c r="N700">
        <v>1322114400</v>
      </c>
      <c r="O700" s="19">
        <f>(((P700/60)/60)/24)+DATE(1970,1,1)</f>
        <v>40885.25</v>
      </c>
      <c r="P700">
        <v>1323324000</v>
      </c>
      <c r="Q700" t="b">
        <v>0</v>
      </c>
      <c r="R700" t="b">
        <v>0</v>
      </c>
      <c r="S700" t="s">
        <v>65</v>
      </c>
      <c r="T700" t="str">
        <f>LEFT(S700,FIND("~",SUBSTITUTE(S700,"/","~",LEN(S700)-LEN(SUBSTITUTE(S700,"/",""))))-1)</f>
        <v>technology</v>
      </c>
      <c r="U700" t="str">
        <f>RIGHT(S700,LEN(S700)-FIND("/",S700))</f>
        <v>wearables</v>
      </c>
    </row>
    <row r="701" spans="1:21" x14ac:dyDescent="0.35">
      <c r="A701">
        <v>699</v>
      </c>
      <c r="B701" s="4" t="s">
        <v>444</v>
      </c>
      <c r="C701" s="3" t="s">
        <v>1437</v>
      </c>
      <c r="D701" s="11">
        <v>56000</v>
      </c>
      <c r="E701" s="11">
        <v>6245</v>
      </c>
      <c r="F701" s="9">
        <f>E701/D701*100</f>
        <v>11.151785714285714</v>
      </c>
      <c r="G701" s="6" t="s">
        <v>20</v>
      </c>
      <c r="H701">
        <v>56</v>
      </c>
      <c r="I701" s="11">
        <f>E701/H701</f>
        <v>111.51785714285714</v>
      </c>
      <c r="J701" t="s">
        <v>21</v>
      </c>
      <c r="K701" t="s">
        <v>22</v>
      </c>
      <c r="L701" s="19">
        <f>(((N701/60)/60)/24)+DATE(1970,1,1)</f>
        <v>43641.208333333328</v>
      </c>
      <c r="M701" s="16">
        <f>(((N701/60)/60)/24)+DATE(1970,1,1)</f>
        <v>43641.208333333328</v>
      </c>
      <c r="N701">
        <v>1561438800</v>
      </c>
      <c r="O701" s="19">
        <f>(((P701/60)/60)/24)+DATE(1970,1,1)</f>
        <v>43642.208333333328</v>
      </c>
      <c r="P701">
        <v>1561525200</v>
      </c>
      <c r="Q701" t="b">
        <v>0</v>
      </c>
      <c r="R701" t="b">
        <v>0</v>
      </c>
      <c r="S701" t="s">
        <v>53</v>
      </c>
      <c r="T701" t="str">
        <f>LEFT(S701,FIND("~",SUBSTITUTE(S701,"/","~",LEN(S701)-LEN(SUBSTITUTE(S701,"/",""))))-1)</f>
        <v>film &amp; video</v>
      </c>
      <c r="U701" t="str">
        <f>RIGHT(S701,LEN(S701)-FIND("/",S701))</f>
        <v>drama</v>
      </c>
    </row>
    <row r="702" spans="1:21" ht="31" x14ac:dyDescent="0.35">
      <c r="A702">
        <v>700</v>
      </c>
      <c r="B702" s="4" t="s">
        <v>1438</v>
      </c>
      <c r="C702" s="3" t="s">
        <v>1439</v>
      </c>
      <c r="D702" s="11">
        <v>56800</v>
      </c>
      <c r="E702" s="11">
        <v>3</v>
      </c>
      <c r="F702" s="9">
        <f>E702/D702*100</f>
        <v>5.2816901408450703E-3</v>
      </c>
      <c r="G702" s="6" t="s">
        <v>20</v>
      </c>
      <c r="H702">
        <v>1</v>
      </c>
      <c r="I702" s="11">
        <f>E702/H702</f>
        <v>3</v>
      </c>
      <c r="J702" t="s">
        <v>21</v>
      </c>
      <c r="K702" t="s">
        <v>22</v>
      </c>
      <c r="L702" s="19">
        <f>(((N702/60)/60)/24)+DATE(1970,1,1)</f>
        <v>40203.25</v>
      </c>
      <c r="M702" s="16">
        <f>(((N702/60)/60)/24)+DATE(1970,1,1)</f>
        <v>40203.25</v>
      </c>
      <c r="N702">
        <v>1264399200</v>
      </c>
      <c r="O702" s="19">
        <f>(((P702/60)/60)/24)+DATE(1970,1,1)</f>
        <v>40218.25</v>
      </c>
      <c r="P702">
        <v>1265695200</v>
      </c>
      <c r="Q702" t="b">
        <v>0</v>
      </c>
      <c r="R702" t="b">
        <v>0</v>
      </c>
      <c r="S702" t="s">
        <v>65</v>
      </c>
      <c r="T702" t="str">
        <f>LEFT(S702,FIND("~",SUBSTITUTE(S702,"/","~",LEN(S702)-LEN(SUBSTITUTE(S702,"/",""))))-1)</f>
        <v>technology</v>
      </c>
      <c r="U702" t="str">
        <f>RIGHT(S702,LEN(S702)-FIND("/",S702))</f>
        <v>wearables</v>
      </c>
    </row>
    <row r="703" spans="1:21" ht="31" x14ac:dyDescent="0.35">
      <c r="A703">
        <v>701</v>
      </c>
      <c r="B703" s="4" t="s">
        <v>1440</v>
      </c>
      <c r="C703" s="3" t="s">
        <v>1441</v>
      </c>
      <c r="D703" s="11">
        <v>57800</v>
      </c>
      <c r="E703" s="11">
        <v>91014</v>
      </c>
      <c r="F703" s="9">
        <f>E703/D703*100</f>
        <v>157.46366782006919</v>
      </c>
      <c r="G703" s="6" t="s">
        <v>20</v>
      </c>
      <c r="H703">
        <v>820</v>
      </c>
      <c r="I703" s="11">
        <f>E703/H703</f>
        <v>110.99268292682927</v>
      </c>
      <c r="J703" t="s">
        <v>21</v>
      </c>
      <c r="K703" t="s">
        <v>22</v>
      </c>
      <c r="L703" s="19">
        <f>(((N703/60)/60)/24)+DATE(1970,1,1)</f>
        <v>40629.208333333336</v>
      </c>
      <c r="M703" s="16">
        <f>(((N703/60)/60)/24)+DATE(1970,1,1)</f>
        <v>40629.208333333336</v>
      </c>
      <c r="N703">
        <v>1301202000</v>
      </c>
      <c r="O703" s="19">
        <f>(((P703/60)/60)/24)+DATE(1970,1,1)</f>
        <v>40636.208333333336</v>
      </c>
      <c r="P703">
        <v>1301806800</v>
      </c>
      <c r="Q703" t="b">
        <v>1</v>
      </c>
      <c r="R703" t="b">
        <v>0</v>
      </c>
      <c r="S703" t="s">
        <v>33</v>
      </c>
      <c r="T703" t="str">
        <f>LEFT(S703,FIND("~",SUBSTITUTE(S703,"/","~",LEN(S703)-LEN(SUBSTITUTE(S703,"/",""))))-1)</f>
        <v>theater</v>
      </c>
      <c r="U703" t="str">
        <f>RIGHT(S703,LEN(S703)-FIND("/",S703))</f>
        <v>plays</v>
      </c>
    </row>
    <row r="704" spans="1:21" ht="31" x14ac:dyDescent="0.35">
      <c r="A704">
        <v>702</v>
      </c>
      <c r="B704" s="4" t="s">
        <v>1442</v>
      </c>
      <c r="C704" s="3" t="s">
        <v>1443</v>
      </c>
      <c r="D704" s="11">
        <v>59100</v>
      </c>
      <c r="E704" s="11">
        <v>4710</v>
      </c>
      <c r="F704" s="9">
        <f>E704/D704*100</f>
        <v>7.969543147208122</v>
      </c>
      <c r="G704" s="6" t="s">
        <v>20</v>
      </c>
      <c r="H704">
        <v>83</v>
      </c>
      <c r="I704" s="11">
        <f>E704/H704</f>
        <v>56.746987951807228</v>
      </c>
      <c r="J704" t="s">
        <v>21</v>
      </c>
      <c r="K704" t="s">
        <v>22</v>
      </c>
      <c r="L704" s="19">
        <f>(((N704/60)/60)/24)+DATE(1970,1,1)</f>
        <v>41477.208333333336</v>
      </c>
      <c r="M704" s="16">
        <f>(((N704/60)/60)/24)+DATE(1970,1,1)</f>
        <v>41477.208333333336</v>
      </c>
      <c r="N704">
        <v>1374469200</v>
      </c>
      <c r="O704" s="19">
        <f>(((P704/60)/60)/24)+DATE(1970,1,1)</f>
        <v>41482.208333333336</v>
      </c>
      <c r="P704">
        <v>1374901200</v>
      </c>
      <c r="Q704" t="b">
        <v>0</v>
      </c>
      <c r="R704" t="b">
        <v>0</v>
      </c>
      <c r="S704" t="s">
        <v>65</v>
      </c>
      <c r="T704" t="str">
        <f>LEFT(S704,FIND("~",SUBSTITUTE(S704,"/","~",LEN(S704)-LEN(SUBSTITUTE(S704,"/",""))))-1)</f>
        <v>technology</v>
      </c>
      <c r="U704" t="str">
        <f>RIGHT(S704,LEN(S704)-FIND("/",S704))</f>
        <v>wearables</v>
      </c>
    </row>
    <row r="705" spans="1:21" x14ac:dyDescent="0.35">
      <c r="A705">
        <v>703</v>
      </c>
      <c r="B705" s="4" t="s">
        <v>1444</v>
      </c>
      <c r="C705" s="3" t="s">
        <v>1445</v>
      </c>
      <c r="D705" s="11">
        <v>59100</v>
      </c>
      <c r="E705" s="11">
        <v>197728</v>
      </c>
      <c r="F705" s="9">
        <f>E705/D705*100</f>
        <v>334.56514382402707</v>
      </c>
      <c r="G705" s="6" t="s">
        <v>20</v>
      </c>
      <c r="H705">
        <v>2038</v>
      </c>
      <c r="I705" s="11">
        <f>E705/H705</f>
        <v>97.020608439646708</v>
      </c>
      <c r="J705" t="s">
        <v>21</v>
      </c>
      <c r="K705" t="s">
        <v>22</v>
      </c>
      <c r="L705" s="19">
        <f>(((N705/60)/60)/24)+DATE(1970,1,1)</f>
        <v>41020.208333333336</v>
      </c>
      <c r="M705" s="16">
        <f>(((N705/60)/60)/24)+DATE(1970,1,1)</f>
        <v>41020.208333333336</v>
      </c>
      <c r="N705">
        <v>1334984400</v>
      </c>
      <c r="O705" s="19">
        <f>(((P705/60)/60)/24)+DATE(1970,1,1)</f>
        <v>41037.208333333336</v>
      </c>
      <c r="P705">
        <v>1336453200</v>
      </c>
      <c r="Q705" t="b">
        <v>1</v>
      </c>
      <c r="R705" t="b">
        <v>1</v>
      </c>
      <c r="S705" t="s">
        <v>206</v>
      </c>
      <c r="T705" t="str">
        <f>LEFT(S705,FIND("~",SUBSTITUTE(S705,"/","~",LEN(S705)-LEN(SUBSTITUTE(S705,"/",""))))-1)</f>
        <v>publishing</v>
      </c>
      <c r="U705" t="str">
        <f>RIGHT(S705,LEN(S705)-FIND("/",S705))</f>
        <v>translations</v>
      </c>
    </row>
    <row r="706" spans="1:21" ht="31" x14ac:dyDescent="0.35">
      <c r="A706">
        <v>704</v>
      </c>
      <c r="B706" s="4" t="s">
        <v>1446</v>
      </c>
      <c r="C706" s="3" t="s">
        <v>1447</v>
      </c>
      <c r="D706" s="11">
        <v>59200</v>
      </c>
      <c r="E706" s="11">
        <v>10682</v>
      </c>
      <c r="F706" s="9">
        <f>E706/D706*100</f>
        <v>18.043918918918919</v>
      </c>
      <c r="G706" s="6" t="s">
        <v>20</v>
      </c>
      <c r="H706">
        <v>116</v>
      </c>
      <c r="I706" s="11">
        <f>E706/H706</f>
        <v>92.08620689655173</v>
      </c>
      <c r="J706" t="s">
        <v>21</v>
      </c>
      <c r="K706" t="s">
        <v>22</v>
      </c>
      <c r="L706" s="19">
        <f>(((N706/60)/60)/24)+DATE(1970,1,1)</f>
        <v>42555.208333333328</v>
      </c>
      <c r="M706" s="16">
        <f>(((N706/60)/60)/24)+DATE(1970,1,1)</f>
        <v>42555.208333333328</v>
      </c>
      <c r="N706">
        <v>1467608400</v>
      </c>
      <c r="O706" s="19">
        <f>(((P706/60)/60)/24)+DATE(1970,1,1)</f>
        <v>42570.208333333328</v>
      </c>
      <c r="P706">
        <v>1468904400</v>
      </c>
      <c r="Q706" t="b">
        <v>0</v>
      </c>
      <c r="R706" t="b">
        <v>0</v>
      </c>
      <c r="S706" t="s">
        <v>71</v>
      </c>
      <c r="T706" t="str">
        <f>LEFT(S706,FIND("~",SUBSTITUTE(S706,"/","~",LEN(S706)-LEN(SUBSTITUTE(S706,"/",""))))-1)</f>
        <v>film &amp; video</v>
      </c>
      <c r="U706" t="str">
        <f>RIGHT(S706,LEN(S706)-FIND("/",S706))</f>
        <v>animation</v>
      </c>
    </row>
    <row r="707" spans="1:21" x14ac:dyDescent="0.35">
      <c r="A707">
        <v>705</v>
      </c>
      <c r="B707" s="4" t="s">
        <v>1448</v>
      </c>
      <c r="C707" s="3" t="s">
        <v>1449</v>
      </c>
      <c r="D707" s="11">
        <v>59700</v>
      </c>
      <c r="E707" s="11">
        <v>168048</v>
      </c>
      <c r="F707" s="9">
        <f>E707/D707*100</f>
        <v>281.48743718592965</v>
      </c>
      <c r="G707" s="6" t="s">
        <v>20</v>
      </c>
      <c r="H707">
        <v>2025</v>
      </c>
      <c r="I707" s="11">
        <f>E707/H707</f>
        <v>82.986666666666665</v>
      </c>
      <c r="J707" t="s">
        <v>40</v>
      </c>
      <c r="K707" t="s">
        <v>41</v>
      </c>
      <c r="L707" s="19">
        <f>(((N707/60)/60)/24)+DATE(1970,1,1)</f>
        <v>41619.25</v>
      </c>
      <c r="M707" s="16">
        <f>(((N707/60)/60)/24)+DATE(1970,1,1)</f>
        <v>41619.25</v>
      </c>
      <c r="N707">
        <v>1386741600</v>
      </c>
      <c r="O707" s="19">
        <f>(((P707/60)/60)/24)+DATE(1970,1,1)</f>
        <v>41623.25</v>
      </c>
      <c r="P707">
        <v>1387087200</v>
      </c>
      <c r="Q707" t="b">
        <v>0</v>
      </c>
      <c r="R707" t="b">
        <v>0</v>
      </c>
      <c r="S707" t="s">
        <v>68</v>
      </c>
      <c r="T707" t="str">
        <f>LEFT(S707,FIND("~",SUBSTITUTE(S707,"/","~",LEN(S707)-LEN(SUBSTITUTE(S707,"/",""))))-1)</f>
        <v>publishing</v>
      </c>
      <c r="U707" t="str">
        <f>RIGHT(S707,LEN(S707)-FIND("/",S707))</f>
        <v>nonfiction</v>
      </c>
    </row>
    <row r="708" spans="1:21" ht="31" x14ac:dyDescent="0.35">
      <c r="A708">
        <v>706</v>
      </c>
      <c r="B708" s="4" t="s">
        <v>1450</v>
      </c>
      <c r="C708" s="3" t="s">
        <v>1451</v>
      </c>
      <c r="D708" s="11">
        <v>59700</v>
      </c>
      <c r="E708" s="11">
        <v>138586</v>
      </c>
      <c r="F708" s="9">
        <f>E708/D708*100</f>
        <v>232.13735343383584</v>
      </c>
      <c r="G708" s="6" t="s">
        <v>20</v>
      </c>
      <c r="H708">
        <v>1345</v>
      </c>
      <c r="I708" s="11">
        <f>E708/H708</f>
        <v>103.03791821561339</v>
      </c>
      <c r="J708" t="s">
        <v>26</v>
      </c>
      <c r="K708" t="s">
        <v>27</v>
      </c>
      <c r="L708" s="19">
        <f>(((N708/60)/60)/24)+DATE(1970,1,1)</f>
        <v>43471.25</v>
      </c>
      <c r="M708" s="16">
        <f>(((N708/60)/60)/24)+DATE(1970,1,1)</f>
        <v>43471.25</v>
      </c>
      <c r="N708">
        <v>1546754400</v>
      </c>
      <c r="O708" s="19">
        <f>(((P708/60)/60)/24)+DATE(1970,1,1)</f>
        <v>43479.25</v>
      </c>
      <c r="P708">
        <v>1547445600</v>
      </c>
      <c r="Q708" t="b">
        <v>0</v>
      </c>
      <c r="R708" t="b">
        <v>1</v>
      </c>
      <c r="S708" t="s">
        <v>28</v>
      </c>
      <c r="T708" t="str">
        <f>LEFT(S708,FIND("~",SUBSTITUTE(S708,"/","~",LEN(S708)-LEN(SUBSTITUTE(S708,"/",""))))-1)</f>
        <v>technology</v>
      </c>
      <c r="U708" t="str">
        <f>RIGHT(S708,LEN(S708)-FIND("/",S708))</f>
        <v>web</v>
      </c>
    </row>
    <row r="709" spans="1:21" ht="31" x14ac:dyDescent="0.35">
      <c r="A709">
        <v>707</v>
      </c>
      <c r="B709" s="4" t="s">
        <v>1452</v>
      </c>
      <c r="C709" s="3" t="s">
        <v>1453</v>
      </c>
      <c r="D709" s="11">
        <v>60200</v>
      </c>
      <c r="E709" s="11">
        <v>11579</v>
      </c>
      <c r="F709" s="9">
        <f>E709/D709*100</f>
        <v>19.23421926910299</v>
      </c>
      <c r="G709" s="6" t="s">
        <v>20</v>
      </c>
      <c r="H709">
        <v>168</v>
      </c>
      <c r="I709" s="11">
        <f>E709/H709</f>
        <v>68.922619047619051</v>
      </c>
      <c r="J709" t="s">
        <v>21</v>
      </c>
      <c r="K709" t="s">
        <v>22</v>
      </c>
      <c r="L709" s="19">
        <f>(((N709/60)/60)/24)+DATE(1970,1,1)</f>
        <v>43442.25</v>
      </c>
      <c r="M709" s="16">
        <f>(((N709/60)/60)/24)+DATE(1970,1,1)</f>
        <v>43442.25</v>
      </c>
      <c r="N709">
        <v>1544248800</v>
      </c>
      <c r="O709" s="19">
        <f>(((P709/60)/60)/24)+DATE(1970,1,1)</f>
        <v>43478.25</v>
      </c>
      <c r="P709">
        <v>1547359200</v>
      </c>
      <c r="Q709" t="b">
        <v>0</v>
      </c>
      <c r="R709" t="b">
        <v>0</v>
      </c>
      <c r="S709" t="s">
        <v>53</v>
      </c>
      <c r="T709" t="str">
        <f>LEFT(S709,FIND("~",SUBSTITUTE(S709,"/","~",LEN(S709)-LEN(SUBSTITUTE(S709,"/",""))))-1)</f>
        <v>film &amp; video</v>
      </c>
      <c r="U709" t="str">
        <f>RIGHT(S709,LEN(S709)-FIND("/",S709))</f>
        <v>drama</v>
      </c>
    </row>
    <row r="710" spans="1:21" x14ac:dyDescent="0.35">
      <c r="A710">
        <v>708</v>
      </c>
      <c r="B710" s="4" t="s">
        <v>1454</v>
      </c>
      <c r="C710" s="3" t="s">
        <v>1455</v>
      </c>
      <c r="D710" s="11">
        <v>60200</v>
      </c>
      <c r="E710" s="11">
        <v>12020</v>
      </c>
      <c r="F710" s="9">
        <f>E710/D710*100</f>
        <v>19.966777408637874</v>
      </c>
      <c r="G710" s="6" t="s">
        <v>20</v>
      </c>
      <c r="H710">
        <v>137</v>
      </c>
      <c r="I710" s="11">
        <f>E710/H710</f>
        <v>87.737226277372258</v>
      </c>
      <c r="J710" t="s">
        <v>98</v>
      </c>
      <c r="K710" t="s">
        <v>99</v>
      </c>
      <c r="L710" s="19">
        <f>(((N710/60)/60)/24)+DATE(1970,1,1)</f>
        <v>42877.208333333328</v>
      </c>
      <c r="M710" s="16">
        <f>(((N710/60)/60)/24)+DATE(1970,1,1)</f>
        <v>42877.208333333328</v>
      </c>
      <c r="N710">
        <v>1495429200</v>
      </c>
      <c r="O710" s="19">
        <f>(((P710/60)/60)/24)+DATE(1970,1,1)</f>
        <v>42887.208333333328</v>
      </c>
      <c r="P710">
        <v>1496293200</v>
      </c>
      <c r="Q710" t="b">
        <v>0</v>
      </c>
      <c r="R710" t="b">
        <v>0</v>
      </c>
      <c r="S710" t="s">
        <v>33</v>
      </c>
      <c r="T710" t="str">
        <f>LEFT(S710,FIND("~",SUBSTITUTE(S710,"/","~",LEN(S710)-LEN(SUBSTITUTE(S710,"/",""))))-1)</f>
        <v>theater</v>
      </c>
      <c r="U710" t="str">
        <f>RIGHT(S710,LEN(S710)-FIND("/",S710))</f>
        <v>plays</v>
      </c>
    </row>
    <row r="711" spans="1:21" x14ac:dyDescent="0.35">
      <c r="A711">
        <v>709</v>
      </c>
      <c r="B711" s="4" t="s">
        <v>1456</v>
      </c>
      <c r="C711" s="3" t="s">
        <v>1457</v>
      </c>
      <c r="D711" s="11">
        <v>60400</v>
      </c>
      <c r="E711" s="11">
        <v>13954</v>
      </c>
      <c r="F711" s="9">
        <f>E711/D711*100</f>
        <v>23.102649006622517</v>
      </c>
      <c r="G711" s="6" t="s">
        <v>20</v>
      </c>
      <c r="H711">
        <v>186</v>
      </c>
      <c r="I711" s="11">
        <f>E711/H711</f>
        <v>75.021505376344081</v>
      </c>
      <c r="J711" t="s">
        <v>107</v>
      </c>
      <c r="K711" t="s">
        <v>108</v>
      </c>
      <c r="L711" s="19">
        <f>(((N711/60)/60)/24)+DATE(1970,1,1)</f>
        <v>41018.208333333336</v>
      </c>
      <c r="M711" s="16">
        <f>(((N711/60)/60)/24)+DATE(1970,1,1)</f>
        <v>41018.208333333336</v>
      </c>
      <c r="N711">
        <v>1334811600</v>
      </c>
      <c r="O711" s="19">
        <f>(((P711/60)/60)/24)+DATE(1970,1,1)</f>
        <v>41025.208333333336</v>
      </c>
      <c r="P711">
        <v>1335416400</v>
      </c>
      <c r="Q711" t="b">
        <v>0</v>
      </c>
      <c r="R711" t="b">
        <v>0</v>
      </c>
      <c r="S711" t="s">
        <v>33</v>
      </c>
      <c r="T711" t="str">
        <f>LEFT(S711,FIND("~",SUBSTITUTE(S711,"/","~",LEN(S711)-LEN(SUBSTITUTE(S711,"/",""))))-1)</f>
        <v>theater</v>
      </c>
      <c r="U711" t="str">
        <f>RIGHT(S711,LEN(S711)-FIND("/",S711))</f>
        <v>plays</v>
      </c>
    </row>
    <row r="712" spans="1:21" ht="31" x14ac:dyDescent="0.35">
      <c r="A712">
        <v>710</v>
      </c>
      <c r="B712" s="4" t="s">
        <v>1458</v>
      </c>
      <c r="C712" s="3" t="s">
        <v>1459</v>
      </c>
      <c r="D712" s="11">
        <v>60900</v>
      </c>
      <c r="E712" s="11">
        <v>6358</v>
      </c>
      <c r="F712" s="9">
        <f>E712/D712*100</f>
        <v>10.440065681444992</v>
      </c>
      <c r="G712" s="6" t="s">
        <v>20</v>
      </c>
      <c r="H712">
        <v>125</v>
      </c>
      <c r="I712" s="11">
        <f>E712/H712</f>
        <v>50.863999999999997</v>
      </c>
      <c r="J712" t="s">
        <v>21</v>
      </c>
      <c r="K712" t="s">
        <v>22</v>
      </c>
      <c r="L712" s="19">
        <f>(((N712/60)/60)/24)+DATE(1970,1,1)</f>
        <v>43295.208333333328</v>
      </c>
      <c r="M712" s="16">
        <f>(((N712/60)/60)/24)+DATE(1970,1,1)</f>
        <v>43295.208333333328</v>
      </c>
      <c r="N712">
        <v>1531544400</v>
      </c>
      <c r="O712" s="19">
        <f>(((P712/60)/60)/24)+DATE(1970,1,1)</f>
        <v>43302.208333333328</v>
      </c>
      <c r="P712">
        <v>1532149200</v>
      </c>
      <c r="Q712" t="b">
        <v>0</v>
      </c>
      <c r="R712" t="b">
        <v>1</v>
      </c>
      <c r="S712" t="s">
        <v>33</v>
      </c>
      <c r="T712" t="str">
        <f>LEFT(S712,FIND("~",SUBSTITUTE(S712,"/","~",LEN(S712)-LEN(SUBSTITUTE(S712,"/",""))))-1)</f>
        <v>theater</v>
      </c>
      <c r="U712" t="str">
        <f>RIGHT(S712,LEN(S712)-FIND("/",S712))</f>
        <v>plays</v>
      </c>
    </row>
    <row r="713" spans="1:21" ht="31" x14ac:dyDescent="0.35">
      <c r="A713">
        <v>711</v>
      </c>
      <c r="B713" s="4" t="s">
        <v>1460</v>
      </c>
      <c r="C713" s="3" t="s">
        <v>1461</v>
      </c>
      <c r="D713" s="11">
        <v>61200</v>
      </c>
      <c r="E713" s="11">
        <v>1260</v>
      </c>
      <c r="F713" s="9">
        <f>E713/D713*100</f>
        <v>2.0588235294117645</v>
      </c>
      <c r="G713" s="6" t="s">
        <v>20</v>
      </c>
      <c r="H713">
        <v>14</v>
      </c>
      <c r="I713" s="11">
        <f>E713/H713</f>
        <v>90</v>
      </c>
      <c r="J713" t="s">
        <v>107</v>
      </c>
      <c r="K713" t="s">
        <v>108</v>
      </c>
      <c r="L713" s="19">
        <f>(((N713/60)/60)/24)+DATE(1970,1,1)</f>
        <v>42393.25</v>
      </c>
      <c r="M713" s="16">
        <f>(((N713/60)/60)/24)+DATE(1970,1,1)</f>
        <v>42393.25</v>
      </c>
      <c r="N713">
        <v>1453615200</v>
      </c>
      <c r="O713" s="19">
        <f>(((P713/60)/60)/24)+DATE(1970,1,1)</f>
        <v>42395.25</v>
      </c>
      <c r="P713">
        <v>1453788000</v>
      </c>
      <c r="Q713" t="b">
        <v>1</v>
      </c>
      <c r="R713" t="b">
        <v>1</v>
      </c>
      <c r="S713" t="s">
        <v>33</v>
      </c>
      <c r="T713" t="str">
        <f>LEFT(S713,FIND("~",SUBSTITUTE(S713,"/","~",LEN(S713)-LEN(SUBSTITUTE(S713,"/",""))))-1)</f>
        <v>theater</v>
      </c>
      <c r="U713" t="str">
        <f>RIGHT(S713,LEN(S713)-FIND("/",S713))</f>
        <v>plays</v>
      </c>
    </row>
    <row r="714" spans="1:21" ht="31" x14ac:dyDescent="0.35">
      <c r="A714">
        <v>712</v>
      </c>
      <c r="B714" s="4" t="s">
        <v>1462</v>
      </c>
      <c r="C714" s="3" t="s">
        <v>1463</v>
      </c>
      <c r="D714" s="11">
        <v>61400</v>
      </c>
      <c r="E714" s="11">
        <v>14725</v>
      </c>
      <c r="F714" s="9">
        <f>E714/D714*100</f>
        <v>23.982084690553744</v>
      </c>
      <c r="G714" s="6" t="s">
        <v>20</v>
      </c>
      <c r="H714">
        <v>202</v>
      </c>
      <c r="I714" s="11">
        <f>E714/H714</f>
        <v>72.896039603960389</v>
      </c>
      <c r="J714" t="s">
        <v>21</v>
      </c>
      <c r="K714" t="s">
        <v>22</v>
      </c>
      <c r="L714" s="19">
        <f>(((N714/60)/60)/24)+DATE(1970,1,1)</f>
        <v>42559.208333333328</v>
      </c>
      <c r="M714" s="16">
        <f>(((N714/60)/60)/24)+DATE(1970,1,1)</f>
        <v>42559.208333333328</v>
      </c>
      <c r="N714">
        <v>1467954000</v>
      </c>
      <c r="O714" s="19">
        <f>(((P714/60)/60)/24)+DATE(1970,1,1)</f>
        <v>42600.208333333328</v>
      </c>
      <c r="P714">
        <v>1471496400</v>
      </c>
      <c r="Q714" t="b">
        <v>0</v>
      </c>
      <c r="R714" t="b">
        <v>0</v>
      </c>
      <c r="S714" t="s">
        <v>33</v>
      </c>
      <c r="T714" t="str">
        <f>LEFT(S714,FIND("~",SUBSTITUTE(S714,"/","~",LEN(S714)-LEN(SUBSTITUTE(S714,"/",""))))-1)</f>
        <v>theater</v>
      </c>
      <c r="U714" t="str">
        <f>RIGHT(S714,LEN(S714)-FIND("/",S714))</f>
        <v>plays</v>
      </c>
    </row>
    <row r="715" spans="1:21" x14ac:dyDescent="0.35">
      <c r="A715">
        <v>713</v>
      </c>
      <c r="B715" s="4" t="s">
        <v>1464</v>
      </c>
      <c r="C715" s="3" t="s">
        <v>1465</v>
      </c>
      <c r="D715" s="11">
        <v>61500</v>
      </c>
      <c r="E715" s="11">
        <v>11174</v>
      </c>
      <c r="F715" s="9">
        <f>E715/D715*100</f>
        <v>18.16910569105691</v>
      </c>
      <c r="G715" s="6" t="s">
        <v>20</v>
      </c>
      <c r="H715">
        <v>103</v>
      </c>
      <c r="I715" s="11">
        <f>E715/H715</f>
        <v>108.48543689320388</v>
      </c>
      <c r="J715" t="s">
        <v>21</v>
      </c>
      <c r="K715" t="s">
        <v>22</v>
      </c>
      <c r="L715" s="19">
        <f>(((N715/60)/60)/24)+DATE(1970,1,1)</f>
        <v>42604.208333333328</v>
      </c>
      <c r="M715" s="16">
        <f>(((N715/60)/60)/24)+DATE(1970,1,1)</f>
        <v>42604.208333333328</v>
      </c>
      <c r="N715">
        <v>1471842000</v>
      </c>
      <c r="O715" s="19">
        <f>(((P715/60)/60)/24)+DATE(1970,1,1)</f>
        <v>42616.208333333328</v>
      </c>
      <c r="P715">
        <v>1472878800</v>
      </c>
      <c r="Q715" t="b">
        <v>0</v>
      </c>
      <c r="R715" t="b">
        <v>0</v>
      </c>
      <c r="S715" t="s">
        <v>133</v>
      </c>
      <c r="T715" t="str">
        <f>LEFT(S715,FIND("~",SUBSTITUTE(S715,"/","~",LEN(S715)-LEN(SUBSTITUTE(S715,"/",""))))-1)</f>
        <v>publishing</v>
      </c>
      <c r="U715" t="str">
        <f>RIGHT(S715,LEN(S715)-FIND("/",S715))</f>
        <v>radio &amp; podcasts</v>
      </c>
    </row>
    <row r="716" spans="1:21" x14ac:dyDescent="0.35">
      <c r="A716">
        <v>714</v>
      </c>
      <c r="B716" s="4" t="s">
        <v>1466</v>
      </c>
      <c r="C716" s="3" t="s">
        <v>1467</v>
      </c>
      <c r="D716" s="11">
        <v>61600</v>
      </c>
      <c r="E716" s="11">
        <v>182036</v>
      </c>
      <c r="F716" s="9">
        <f>E716/D716*100</f>
        <v>295.51298701298703</v>
      </c>
      <c r="G716" s="6" t="s">
        <v>20</v>
      </c>
      <c r="H716">
        <v>1785</v>
      </c>
      <c r="I716" s="11">
        <f>E716/H716</f>
        <v>101.98095238095237</v>
      </c>
      <c r="J716" t="s">
        <v>21</v>
      </c>
      <c r="K716" t="s">
        <v>22</v>
      </c>
      <c r="L716" s="19">
        <f>(((N716/60)/60)/24)+DATE(1970,1,1)</f>
        <v>41870.208333333336</v>
      </c>
      <c r="M716" s="16">
        <f>(((N716/60)/60)/24)+DATE(1970,1,1)</f>
        <v>41870.208333333336</v>
      </c>
      <c r="N716">
        <v>1408424400</v>
      </c>
      <c r="O716" s="19">
        <f>(((P716/60)/60)/24)+DATE(1970,1,1)</f>
        <v>41871.208333333336</v>
      </c>
      <c r="P716">
        <v>1408510800</v>
      </c>
      <c r="Q716" t="b">
        <v>0</v>
      </c>
      <c r="R716" t="b">
        <v>0</v>
      </c>
      <c r="S716" t="s">
        <v>23</v>
      </c>
      <c r="T716" t="str">
        <f>LEFT(S716,FIND("~",SUBSTITUTE(S716,"/","~",LEN(S716)-LEN(SUBSTITUTE(S716,"/",""))))-1)</f>
        <v>music</v>
      </c>
      <c r="U716" t="str">
        <f>RIGHT(S716,LEN(S716)-FIND("/",S716))</f>
        <v>rock</v>
      </c>
    </row>
    <row r="717" spans="1:21" x14ac:dyDescent="0.35">
      <c r="A717">
        <v>715</v>
      </c>
      <c r="B717" s="4" t="s">
        <v>1468</v>
      </c>
      <c r="C717" s="3" t="s">
        <v>1469</v>
      </c>
      <c r="D717" s="11">
        <v>62300</v>
      </c>
      <c r="E717" s="11">
        <v>28870</v>
      </c>
      <c r="F717" s="9">
        <f>E717/D717*100</f>
        <v>46.340288924558585</v>
      </c>
      <c r="G717" s="6" t="s">
        <v>20</v>
      </c>
      <c r="H717">
        <v>656</v>
      </c>
      <c r="I717" s="11">
        <f>E717/H717</f>
        <v>44.009146341463413</v>
      </c>
      <c r="J717" t="s">
        <v>21</v>
      </c>
      <c r="K717" t="s">
        <v>22</v>
      </c>
      <c r="L717" s="19">
        <f>(((N717/60)/60)/24)+DATE(1970,1,1)</f>
        <v>40397.208333333336</v>
      </c>
      <c r="M717" s="16">
        <f>(((N717/60)/60)/24)+DATE(1970,1,1)</f>
        <v>40397.208333333336</v>
      </c>
      <c r="N717">
        <v>1281157200</v>
      </c>
      <c r="O717" s="19">
        <f>(((P717/60)/60)/24)+DATE(1970,1,1)</f>
        <v>40402.208333333336</v>
      </c>
      <c r="P717">
        <v>1281589200</v>
      </c>
      <c r="Q717" t="b">
        <v>0</v>
      </c>
      <c r="R717" t="b">
        <v>0</v>
      </c>
      <c r="S717" t="s">
        <v>292</v>
      </c>
      <c r="T717" t="str">
        <f>LEFT(S717,FIND("~",SUBSTITUTE(S717,"/","~",LEN(S717)-LEN(SUBSTITUTE(S717,"/",""))))-1)</f>
        <v>games</v>
      </c>
      <c r="U717" t="str">
        <f>RIGHT(S717,LEN(S717)-FIND("/",S717))</f>
        <v>mobile games</v>
      </c>
    </row>
    <row r="718" spans="1:21" x14ac:dyDescent="0.35">
      <c r="A718">
        <v>716</v>
      </c>
      <c r="B718" s="4" t="s">
        <v>1470</v>
      </c>
      <c r="C718" s="3" t="s">
        <v>1471</v>
      </c>
      <c r="D718" s="11">
        <v>62500</v>
      </c>
      <c r="E718" s="11">
        <v>10353</v>
      </c>
      <c r="F718" s="9">
        <f>E718/D718*100</f>
        <v>16.564799999999998</v>
      </c>
      <c r="G718" s="6" t="s">
        <v>20</v>
      </c>
      <c r="H718">
        <v>157</v>
      </c>
      <c r="I718" s="11">
        <f>E718/H718</f>
        <v>65.942675159235662</v>
      </c>
      <c r="J718" t="s">
        <v>21</v>
      </c>
      <c r="K718" t="s">
        <v>22</v>
      </c>
      <c r="L718" s="19">
        <f>(((N718/60)/60)/24)+DATE(1970,1,1)</f>
        <v>41465.208333333336</v>
      </c>
      <c r="M718" s="16">
        <f>(((N718/60)/60)/24)+DATE(1970,1,1)</f>
        <v>41465.208333333336</v>
      </c>
      <c r="N718">
        <v>1373432400</v>
      </c>
      <c r="O718" s="19">
        <f>(((P718/60)/60)/24)+DATE(1970,1,1)</f>
        <v>41493.208333333336</v>
      </c>
      <c r="P718">
        <v>1375851600</v>
      </c>
      <c r="Q718" t="b">
        <v>0</v>
      </c>
      <c r="R718" t="b">
        <v>1</v>
      </c>
      <c r="S718" t="s">
        <v>33</v>
      </c>
      <c r="T718" t="str">
        <f>LEFT(S718,FIND("~",SUBSTITUTE(S718,"/","~",LEN(S718)-LEN(SUBSTITUTE(S718,"/",""))))-1)</f>
        <v>theater</v>
      </c>
      <c r="U718" t="str">
        <f>RIGHT(S718,LEN(S718)-FIND("/",S718))</f>
        <v>plays</v>
      </c>
    </row>
    <row r="719" spans="1:21" ht="31" x14ac:dyDescent="0.35">
      <c r="A719">
        <v>717</v>
      </c>
      <c r="B719" s="4" t="s">
        <v>1472</v>
      </c>
      <c r="C719" s="3" t="s">
        <v>1473</v>
      </c>
      <c r="D719" s="11">
        <v>62800</v>
      </c>
      <c r="E719" s="11">
        <v>13868</v>
      </c>
      <c r="F719" s="9">
        <f>E719/D719*100</f>
        <v>22.082802547770701</v>
      </c>
      <c r="G719" s="6" t="s">
        <v>20</v>
      </c>
      <c r="H719">
        <v>555</v>
      </c>
      <c r="I719" s="11">
        <f>E719/H719</f>
        <v>24.987387387387386</v>
      </c>
      <c r="J719" t="s">
        <v>21</v>
      </c>
      <c r="K719" t="s">
        <v>22</v>
      </c>
      <c r="L719" s="19">
        <f>(((N719/60)/60)/24)+DATE(1970,1,1)</f>
        <v>40777.208333333336</v>
      </c>
      <c r="M719" s="16">
        <f>(((N719/60)/60)/24)+DATE(1970,1,1)</f>
        <v>40777.208333333336</v>
      </c>
      <c r="N719">
        <v>1313989200</v>
      </c>
      <c r="O719" s="19">
        <f>(((P719/60)/60)/24)+DATE(1970,1,1)</f>
        <v>40798.208333333336</v>
      </c>
      <c r="P719">
        <v>1315803600</v>
      </c>
      <c r="Q719" t="b">
        <v>0</v>
      </c>
      <c r="R719" t="b">
        <v>0</v>
      </c>
      <c r="S719" t="s">
        <v>42</v>
      </c>
      <c r="T719" t="str">
        <f>LEFT(S719,FIND("~",SUBSTITUTE(S719,"/","~",LEN(S719)-LEN(SUBSTITUTE(S719,"/",""))))-1)</f>
        <v>film &amp; video</v>
      </c>
      <c r="U719" t="str">
        <f>RIGHT(S719,LEN(S719)-FIND("/",S719))</f>
        <v>documentary</v>
      </c>
    </row>
    <row r="720" spans="1:21" x14ac:dyDescent="0.35">
      <c r="A720">
        <v>718</v>
      </c>
      <c r="B720" s="4" t="s">
        <v>1474</v>
      </c>
      <c r="C720" s="3" t="s">
        <v>1475</v>
      </c>
      <c r="D720" s="11">
        <v>63200</v>
      </c>
      <c r="E720" s="11">
        <v>8317</v>
      </c>
      <c r="F720" s="9">
        <f>E720/D720*100</f>
        <v>13.159810126582277</v>
      </c>
      <c r="G720" s="6" t="s">
        <v>20</v>
      </c>
      <c r="H720">
        <v>297</v>
      </c>
      <c r="I720" s="11">
        <f>E720/H720</f>
        <v>28.003367003367003</v>
      </c>
      <c r="J720" t="s">
        <v>21</v>
      </c>
      <c r="K720" t="s">
        <v>22</v>
      </c>
      <c r="L720" s="19">
        <f>(((N720/60)/60)/24)+DATE(1970,1,1)</f>
        <v>41442.208333333336</v>
      </c>
      <c r="M720" s="16">
        <f>(((N720/60)/60)/24)+DATE(1970,1,1)</f>
        <v>41442.208333333336</v>
      </c>
      <c r="N720">
        <v>1371445200</v>
      </c>
      <c r="O720" s="19">
        <f>(((P720/60)/60)/24)+DATE(1970,1,1)</f>
        <v>41468.208333333336</v>
      </c>
      <c r="P720">
        <v>1373691600</v>
      </c>
      <c r="Q720" t="b">
        <v>0</v>
      </c>
      <c r="R720" t="b">
        <v>0</v>
      </c>
      <c r="S720" t="s">
        <v>65</v>
      </c>
      <c r="T720" t="str">
        <f>LEFT(S720,FIND("~",SUBSTITUTE(S720,"/","~",LEN(S720)-LEN(SUBSTITUTE(S720,"/",""))))-1)</f>
        <v>technology</v>
      </c>
      <c r="U720" t="str">
        <f>RIGHT(S720,LEN(S720)-FIND("/",S720))</f>
        <v>wearables</v>
      </c>
    </row>
    <row r="721" spans="1:21" x14ac:dyDescent="0.35">
      <c r="A721">
        <v>719</v>
      </c>
      <c r="B721" s="4" t="s">
        <v>1476</v>
      </c>
      <c r="C721" s="3" t="s">
        <v>1477</v>
      </c>
      <c r="D721" s="11">
        <v>63400</v>
      </c>
      <c r="E721" s="11">
        <v>10557</v>
      </c>
      <c r="F721" s="9">
        <f>E721/D721*100</f>
        <v>16.651419558359621</v>
      </c>
      <c r="G721" s="6" t="s">
        <v>20</v>
      </c>
      <c r="H721">
        <v>123</v>
      </c>
      <c r="I721" s="11">
        <f>E721/H721</f>
        <v>85.829268292682926</v>
      </c>
      <c r="J721" t="s">
        <v>21</v>
      </c>
      <c r="K721" t="s">
        <v>22</v>
      </c>
      <c r="L721" s="19">
        <f>(((N721/60)/60)/24)+DATE(1970,1,1)</f>
        <v>41058.208333333336</v>
      </c>
      <c r="M721" s="16">
        <f>(((N721/60)/60)/24)+DATE(1970,1,1)</f>
        <v>41058.208333333336</v>
      </c>
      <c r="N721">
        <v>1338267600</v>
      </c>
      <c r="O721" s="19">
        <f>(((P721/60)/60)/24)+DATE(1970,1,1)</f>
        <v>41069.208333333336</v>
      </c>
      <c r="P721">
        <v>1339218000</v>
      </c>
      <c r="Q721" t="b">
        <v>0</v>
      </c>
      <c r="R721" t="b">
        <v>0</v>
      </c>
      <c r="S721" t="s">
        <v>119</v>
      </c>
      <c r="T721" t="str">
        <f>LEFT(S721,FIND("~",SUBSTITUTE(S721,"/","~",LEN(S721)-LEN(SUBSTITUTE(S721,"/",""))))-1)</f>
        <v>publishing</v>
      </c>
      <c r="U721" t="str">
        <f>RIGHT(S721,LEN(S721)-FIND("/",S721))</f>
        <v>fiction</v>
      </c>
    </row>
    <row r="722" spans="1:21" ht="31" x14ac:dyDescent="0.35">
      <c r="A722">
        <v>720</v>
      </c>
      <c r="B722" s="4" t="s">
        <v>1478</v>
      </c>
      <c r="C722" s="3" t="s">
        <v>1479</v>
      </c>
      <c r="D722" s="11">
        <v>64300</v>
      </c>
      <c r="E722" s="11">
        <v>3227</v>
      </c>
      <c r="F722" s="9">
        <f>E722/D722*100</f>
        <v>5.0186625194401246</v>
      </c>
      <c r="G722" s="6" t="s">
        <v>20</v>
      </c>
      <c r="H722">
        <v>38</v>
      </c>
      <c r="I722" s="11">
        <f>E722/H722</f>
        <v>84.921052631578945</v>
      </c>
      <c r="J722" t="s">
        <v>36</v>
      </c>
      <c r="K722" t="s">
        <v>37</v>
      </c>
      <c r="L722" s="19">
        <f>(((N722/60)/60)/24)+DATE(1970,1,1)</f>
        <v>43152.25</v>
      </c>
      <c r="M722" s="16">
        <f>(((N722/60)/60)/24)+DATE(1970,1,1)</f>
        <v>43152.25</v>
      </c>
      <c r="N722">
        <v>1519192800</v>
      </c>
      <c r="O722" s="19">
        <f>(((P722/60)/60)/24)+DATE(1970,1,1)</f>
        <v>43166.25</v>
      </c>
      <c r="P722">
        <v>1520402400</v>
      </c>
      <c r="Q722" t="b">
        <v>0</v>
      </c>
      <c r="R722" t="b">
        <v>1</v>
      </c>
      <c r="S722" t="s">
        <v>33</v>
      </c>
      <c r="T722" t="str">
        <f>LEFT(S722,FIND("~",SUBSTITUTE(S722,"/","~",LEN(S722)-LEN(SUBSTITUTE(S722,"/",""))))-1)</f>
        <v>theater</v>
      </c>
      <c r="U722" t="str">
        <f>RIGHT(S722,LEN(S722)-FIND("/",S722))</f>
        <v>plays</v>
      </c>
    </row>
    <row r="723" spans="1:21" x14ac:dyDescent="0.35">
      <c r="A723">
        <v>721</v>
      </c>
      <c r="B723" s="4" t="s">
        <v>1480</v>
      </c>
      <c r="C723" s="3" t="s">
        <v>1481</v>
      </c>
      <c r="D723" s="11">
        <v>66100</v>
      </c>
      <c r="E723" s="11">
        <v>5429</v>
      </c>
      <c r="F723" s="9">
        <f>E723/D723*100</f>
        <v>8.213313161875945</v>
      </c>
      <c r="G723" s="6" t="s">
        <v>20</v>
      </c>
      <c r="H723">
        <v>60</v>
      </c>
      <c r="I723" s="11">
        <f>E723/H723</f>
        <v>90.483333333333334</v>
      </c>
      <c r="J723" t="s">
        <v>21</v>
      </c>
      <c r="K723" t="s">
        <v>22</v>
      </c>
      <c r="L723" s="19">
        <f>(((N723/60)/60)/24)+DATE(1970,1,1)</f>
        <v>43194.208333333328</v>
      </c>
      <c r="M723" s="16">
        <f>(((N723/60)/60)/24)+DATE(1970,1,1)</f>
        <v>43194.208333333328</v>
      </c>
      <c r="N723">
        <v>1522818000</v>
      </c>
      <c r="O723" s="19">
        <f>(((P723/60)/60)/24)+DATE(1970,1,1)</f>
        <v>43200.208333333328</v>
      </c>
      <c r="P723">
        <v>1523336400</v>
      </c>
      <c r="Q723" t="b">
        <v>0</v>
      </c>
      <c r="R723" t="b">
        <v>0</v>
      </c>
      <c r="S723" t="s">
        <v>23</v>
      </c>
      <c r="T723" t="str">
        <f>LEFT(S723,FIND("~",SUBSTITUTE(S723,"/","~",LEN(S723)-LEN(SUBSTITUTE(S723,"/",""))))-1)</f>
        <v>music</v>
      </c>
      <c r="U723" t="str">
        <f>RIGHT(S723,LEN(S723)-FIND("/",S723))</f>
        <v>rock</v>
      </c>
    </row>
    <row r="724" spans="1:21" x14ac:dyDescent="0.35">
      <c r="A724">
        <v>722</v>
      </c>
      <c r="B724" s="4" t="s">
        <v>1482</v>
      </c>
      <c r="C724" s="3" t="s">
        <v>1483</v>
      </c>
      <c r="D724" s="11">
        <v>66200</v>
      </c>
      <c r="E724" s="11">
        <v>75906</v>
      </c>
      <c r="F724" s="9">
        <f>E724/D724*100</f>
        <v>114.66163141993957</v>
      </c>
      <c r="G724" s="6" t="s">
        <v>20</v>
      </c>
      <c r="H724">
        <v>3036</v>
      </c>
      <c r="I724" s="11">
        <f>E724/H724</f>
        <v>25.00197628458498</v>
      </c>
      <c r="J724" t="s">
        <v>21</v>
      </c>
      <c r="K724" t="s">
        <v>22</v>
      </c>
      <c r="L724" s="19">
        <f>(((N724/60)/60)/24)+DATE(1970,1,1)</f>
        <v>43045.25</v>
      </c>
      <c r="M724" s="16">
        <f>(((N724/60)/60)/24)+DATE(1970,1,1)</f>
        <v>43045.25</v>
      </c>
      <c r="N724">
        <v>1509948000</v>
      </c>
      <c r="O724" s="19">
        <f>(((P724/60)/60)/24)+DATE(1970,1,1)</f>
        <v>43072.25</v>
      </c>
      <c r="P724">
        <v>1512280800</v>
      </c>
      <c r="Q724" t="b">
        <v>0</v>
      </c>
      <c r="R724" t="b">
        <v>0</v>
      </c>
      <c r="S724" t="s">
        <v>42</v>
      </c>
      <c r="T724" t="str">
        <f>LEFT(S724,FIND("~",SUBSTITUTE(S724,"/","~",LEN(S724)-LEN(SUBSTITUTE(S724,"/",""))))-1)</f>
        <v>film &amp; video</v>
      </c>
      <c r="U724" t="str">
        <f>RIGHT(S724,LEN(S724)-FIND("/",S724))</f>
        <v>documentary</v>
      </c>
    </row>
    <row r="725" spans="1:21" x14ac:dyDescent="0.35">
      <c r="A725">
        <v>723</v>
      </c>
      <c r="B725" s="4" t="s">
        <v>1484</v>
      </c>
      <c r="C725" s="3" t="s">
        <v>1485</v>
      </c>
      <c r="D725" s="11">
        <v>66600</v>
      </c>
      <c r="E725" s="11">
        <v>13250</v>
      </c>
      <c r="F725" s="9">
        <f>E725/D725*100</f>
        <v>19.894894894894897</v>
      </c>
      <c r="G725" s="6" t="s">
        <v>20</v>
      </c>
      <c r="H725">
        <v>144</v>
      </c>
      <c r="I725" s="11">
        <f>E725/H725</f>
        <v>92.013888888888886</v>
      </c>
      <c r="J725" t="s">
        <v>26</v>
      </c>
      <c r="K725" t="s">
        <v>27</v>
      </c>
      <c r="L725" s="19">
        <f>(((N725/60)/60)/24)+DATE(1970,1,1)</f>
        <v>42431.25</v>
      </c>
      <c r="M725" s="16">
        <f>(((N725/60)/60)/24)+DATE(1970,1,1)</f>
        <v>42431.25</v>
      </c>
      <c r="N725">
        <v>1456898400</v>
      </c>
      <c r="O725" s="19">
        <f>(((P725/60)/60)/24)+DATE(1970,1,1)</f>
        <v>42452.208333333328</v>
      </c>
      <c r="P725">
        <v>1458709200</v>
      </c>
      <c r="Q725" t="b">
        <v>0</v>
      </c>
      <c r="R725" t="b">
        <v>0</v>
      </c>
      <c r="S725" t="s">
        <v>33</v>
      </c>
      <c r="T725" t="str">
        <f>LEFT(S725,FIND("~",SUBSTITUTE(S725,"/","~",LEN(S725)-LEN(SUBSTITUTE(S725,"/",""))))-1)</f>
        <v>theater</v>
      </c>
      <c r="U725" t="str">
        <f>RIGHT(S725,LEN(S725)-FIND("/",S725))</f>
        <v>plays</v>
      </c>
    </row>
    <row r="726" spans="1:21" ht="31" x14ac:dyDescent="0.35">
      <c r="A726">
        <v>724</v>
      </c>
      <c r="B726" s="4" t="s">
        <v>1486</v>
      </c>
      <c r="C726" s="3" t="s">
        <v>1487</v>
      </c>
      <c r="D726" s="11">
        <v>67800</v>
      </c>
      <c r="E726" s="11">
        <v>11261</v>
      </c>
      <c r="F726" s="9">
        <f>E726/D726*100</f>
        <v>16.60914454277286</v>
      </c>
      <c r="G726" s="6" t="s">
        <v>20</v>
      </c>
      <c r="H726">
        <v>121</v>
      </c>
      <c r="I726" s="11">
        <f>E726/H726</f>
        <v>93.066115702479337</v>
      </c>
      <c r="J726" t="s">
        <v>40</v>
      </c>
      <c r="K726" t="s">
        <v>41</v>
      </c>
      <c r="L726" s="19">
        <f>(((N726/60)/60)/24)+DATE(1970,1,1)</f>
        <v>41934.208333333336</v>
      </c>
      <c r="M726" s="16">
        <f>(((N726/60)/60)/24)+DATE(1970,1,1)</f>
        <v>41934.208333333336</v>
      </c>
      <c r="N726">
        <v>1413954000</v>
      </c>
      <c r="O726" s="19">
        <f>(((P726/60)/60)/24)+DATE(1970,1,1)</f>
        <v>41936.208333333336</v>
      </c>
      <c r="P726">
        <v>1414126800</v>
      </c>
      <c r="Q726" t="b">
        <v>0</v>
      </c>
      <c r="R726" t="b">
        <v>1</v>
      </c>
      <c r="S726" t="s">
        <v>33</v>
      </c>
      <c r="T726" t="str">
        <f>LEFT(S726,FIND("~",SUBSTITUTE(S726,"/","~",LEN(S726)-LEN(SUBSTITUTE(S726,"/",""))))-1)</f>
        <v>theater</v>
      </c>
      <c r="U726" t="str">
        <f>RIGHT(S726,LEN(S726)-FIND("/",S726))</f>
        <v>plays</v>
      </c>
    </row>
    <row r="727" spans="1:21" x14ac:dyDescent="0.35">
      <c r="A727">
        <v>725</v>
      </c>
      <c r="B727" s="4" t="s">
        <v>1488</v>
      </c>
      <c r="C727" s="3" t="s">
        <v>1489</v>
      </c>
      <c r="D727" s="11">
        <v>68800</v>
      </c>
      <c r="E727" s="11">
        <v>97369</v>
      </c>
      <c r="F727" s="9">
        <f>E727/D727*100</f>
        <v>141.52470930232559</v>
      </c>
      <c r="G727" s="6" t="s">
        <v>20</v>
      </c>
      <c r="H727">
        <v>1596</v>
      </c>
      <c r="I727" s="11">
        <f>E727/H727</f>
        <v>61.008145363408524</v>
      </c>
      <c r="J727" t="s">
        <v>21</v>
      </c>
      <c r="K727" t="s">
        <v>22</v>
      </c>
      <c r="L727" s="19">
        <f>(((N727/60)/60)/24)+DATE(1970,1,1)</f>
        <v>41958.25</v>
      </c>
      <c r="M727" s="16">
        <f>(((N727/60)/60)/24)+DATE(1970,1,1)</f>
        <v>41958.25</v>
      </c>
      <c r="N727">
        <v>1416031200</v>
      </c>
      <c r="O727" s="19">
        <f>(((P727/60)/60)/24)+DATE(1970,1,1)</f>
        <v>41960.25</v>
      </c>
      <c r="P727">
        <v>1416204000</v>
      </c>
      <c r="Q727" t="b">
        <v>0</v>
      </c>
      <c r="R727" t="b">
        <v>0</v>
      </c>
      <c r="S727" t="s">
        <v>292</v>
      </c>
      <c r="T727" t="str">
        <f>LEFT(S727,FIND("~",SUBSTITUTE(S727,"/","~",LEN(S727)-LEN(SUBSTITUTE(S727,"/",""))))-1)</f>
        <v>games</v>
      </c>
      <c r="U727" t="str">
        <f>RIGHT(S727,LEN(S727)-FIND("/",S727))</f>
        <v>mobile games</v>
      </c>
    </row>
    <row r="728" spans="1:21" x14ac:dyDescent="0.35">
      <c r="A728">
        <v>726</v>
      </c>
      <c r="B728" s="4" t="s">
        <v>1490</v>
      </c>
      <c r="C728" s="3" t="s">
        <v>1491</v>
      </c>
      <c r="D728" s="11">
        <v>69700</v>
      </c>
      <c r="E728" s="11">
        <v>48227</v>
      </c>
      <c r="F728" s="9">
        <f>E728/D728*100</f>
        <v>69.192252510760397</v>
      </c>
      <c r="G728" s="6" t="s">
        <v>20</v>
      </c>
      <c r="H728">
        <v>524</v>
      </c>
      <c r="I728" s="11">
        <f>E728/H728</f>
        <v>92.036259541984734</v>
      </c>
      <c r="J728" t="s">
        <v>21</v>
      </c>
      <c r="K728" t="s">
        <v>22</v>
      </c>
      <c r="L728" s="19">
        <f>(((N728/60)/60)/24)+DATE(1970,1,1)</f>
        <v>40476.208333333336</v>
      </c>
      <c r="M728" s="16">
        <f>(((N728/60)/60)/24)+DATE(1970,1,1)</f>
        <v>40476.208333333336</v>
      </c>
      <c r="N728">
        <v>1287982800</v>
      </c>
      <c r="O728" s="19">
        <f>(((P728/60)/60)/24)+DATE(1970,1,1)</f>
        <v>40482.208333333336</v>
      </c>
      <c r="P728">
        <v>1288501200</v>
      </c>
      <c r="Q728" t="b">
        <v>0</v>
      </c>
      <c r="R728" t="b">
        <v>1</v>
      </c>
      <c r="S728" t="s">
        <v>33</v>
      </c>
      <c r="T728" t="str">
        <f>LEFT(S728,FIND("~",SUBSTITUTE(S728,"/","~",LEN(S728)-LEN(SUBSTITUTE(S728,"/",""))))-1)</f>
        <v>theater</v>
      </c>
      <c r="U728" t="str">
        <f>RIGHT(S728,LEN(S728)-FIND("/",S728))</f>
        <v>plays</v>
      </c>
    </row>
    <row r="729" spans="1:21" x14ac:dyDescent="0.35">
      <c r="A729">
        <v>727</v>
      </c>
      <c r="B729" s="4" t="s">
        <v>1492</v>
      </c>
      <c r="C729" s="3" t="s">
        <v>1493</v>
      </c>
      <c r="D729" s="11">
        <v>69800</v>
      </c>
      <c r="E729" s="11">
        <v>14685</v>
      </c>
      <c r="F729" s="9">
        <f>E729/D729*100</f>
        <v>21.038681948424067</v>
      </c>
      <c r="G729" s="6" t="s">
        <v>20</v>
      </c>
      <c r="H729">
        <v>181</v>
      </c>
      <c r="I729" s="11">
        <f>E729/H729</f>
        <v>81.132596685082873</v>
      </c>
      <c r="J729" t="s">
        <v>21</v>
      </c>
      <c r="K729" t="s">
        <v>22</v>
      </c>
      <c r="L729" s="19">
        <f>(((N729/60)/60)/24)+DATE(1970,1,1)</f>
        <v>43485.25</v>
      </c>
      <c r="M729" s="16">
        <f>(((N729/60)/60)/24)+DATE(1970,1,1)</f>
        <v>43485.25</v>
      </c>
      <c r="N729">
        <v>1547964000</v>
      </c>
      <c r="O729" s="19">
        <f>(((P729/60)/60)/24)+DATE(1970,1,1)</f>
        <v>43543.208333333328</v>
      </c>
      <c r="P729">
        <v>1552971600</v>
      </c>
      <c r="Q729" t="b">
        <v>0</v>
      </c>
      <c r="R729" t="b">
        <v>0</v>
      </c>
      <c r="S729" t="s">
        <v>28</v>
      </c>
      <c r="T729" t="str">
        <f>LEFT(S729,FIND("~",SUBSTITUTE(S729,"/","~",LEN(S729)-LEN(SUBSTITUTE(S729,"/",""))))-1)</f>
        <v>technology</v>
      </c>
      <c r="U729" t="str">
        <f>RIGHT(S729,LEN(S729)-FIND("/",S729))</f>
        <v>web</v>
      </c>
    </row>
    <row r="730" spans="1:21" ht="31" x14ac:dyDescent="0.35">
      <c r="A730">
        <v>728</v>
      </c>
      <c r="B730" s="4" t="s">
        <v>1494</v>
      </c>
      <c r="C730" s="3" t="s">
        <v>1495</v>
      </c>
      <c r="D730" s="11">
        <v>69900</v>
      </c>
      <c r="E730" s="11">
        <v>735</v>
      </c>
      <c r="F730" s="9">
        <f>E730/D730*100</f>
        <v>1.0515021459227467</v>
      </c>
      <c r="G730" s="6" t="s">
        <v>20</v>
      </c>
      <c r="H730">
        <v>10</v>
      </c>
      <c r="I730" s="11">
        <f>E730/H730</f>
        <v>73.5</v>
      </c>
      <c r="J730" t="s">
        <v>21</v>
      </c>
      <c r="K730" t="s">
        <v>22</v>
      </c>
      <c r="L730" s="19">
        <f>(((N730/60)/60)/24)+DATE(1970,1,1)</f>
        <v>42515.208333333328</v>
      </c>
      <c r="M730" s="16">
        <f>(((N730/60)/60)/24)+DATE(1970,1,1)</f>
        <v>42515.208333333328</v>
      </c>
      <c r="N730">
        <v>1464152400</v>
      </c>
      <c r="O730" s="19">
        <f>(((P730/60)/60)/24)+DATE(1970,1,1)</f>
        <v>42526.208333333328</v>
      </c>
      <c r="P730">
        <v>1465102800</v>
      </c>
      <c r="Q730" t="b">
        <v>0</v>
      </c>
      <c r="R730" t="b">
        <v>0</v>
      </c>
      <c r="S730" t="s">
        <v>33</v>
      </c>
      <c r="T730" t="str">
        <f>LEFT(S730,FIND("~",SUBSTITUTE(S730,"/","~",LEN(S730)-LEN(SUBSTITUTE(S730,"/",""))))-1)</f>
        <v>theater</v>
      </c>
      <c r="U730" t="str">
        <f>RIGHT(S730,LEN(S730)-FIND("/",S730))</f>
        <v>plays</v>
      </c>
    </row>
    <row r="731" spans="1:21" ht="31" x14ac:dyDescent="0.35">
      <c r="A731">
        <v>729</v>
      </c>
      <c r="B731" s="4" t="s">
        <v>1496</v>
      </c>
      <c r="C731" s="3" t="s">
        <v>1497</v>
      </c>
      <c r="D731" s="11">
        <v>70200</v>
      </c>
      <c r="E731" s="11">
        <v>10397</v>
      </c>
      <c r="F731" s="9">
        <f>E731/D731*100</f>
        <v>14.810541310541311</v>
      </c>
      <c r="G731" s="6" t="s">
        <v>20</v>
      </c>
      <c r="H731">
        <v>122</v>
      </c>
      <c r="I731" s="11">
        <f>E731/H731</f>
        <v>85.221311475409834</v>
      </c>
      <c r="J731" t="s">
        <v>21</v>
      </c>
      <c r="K731" t="s">
        <v>22</v>
      </c>
      <c r="L731" s="19">
        <f>(((N731/60)/60)/24)+DATE(1970,1,1)</f>
        <v>41309.25</v>
      </c>
      <c r="M731" s="16">
        <f>(((N731/60)/60)/24)+DATE(1970,1,1)</f>
        <v>41309.25</v>
      </c>
      <c r="N731">
        <v>1359957600</v>
      </c>
      <c r="O731" s="19">
        <f>(((P731/60)/60)/24)+DATE(1970,1,1)</f>
        <v>41311.25</v>
      </c>
      <c r="P731">
        <v>1360130400</v>
      </c>
      <c r="Q731" t="b">
        <v>0</v>
      </c>
      <c r="R731" t="b">
        <v>0</v>
      </c>
      <c r="S731" t="s">
        <v>53</v>
      </c>
      <c r="T731" t="str">
        <f>LEFT(S731,FIND("~",SUBSTITUTE(S731,"/","~",LEN(S731)-LEN(SUBSTITUTE(S731,"/",""))))-1)</f>
        <v>film &amp; video</v>
      </c>
      <c r="U731" t="str">
        <f>RIGHT(S731,LEN(S731)-FIND("/",S731))</f>
        <v>drama</v>
      </c>
    </row>
    <row r="732" spans="1:21" x14ac:dyDescent="0.35">
      <c r="A732">
        <v>730</v>
      </c>
      <c r="B732" s="4" t="s">
        <v>1498</v>
      </c>
      <c r="C732" s="3" t="s">
        <v>1499</v>
      </c>
      <c r="D732" s="11">
        <v>70300</v>
      </c>
      <c r="E732" s="11">
        <v>118847</v>
      </c>
      <c r="F732" s="9">
        <f>E732/D732*100</f>
        <v>169.05689900426745</v>
      </c>
      <c r="G732" s="6" t="s">
        <v>20</v>
      </c>
      <c r="H732">
        <v>1071</v>
      </c>
      <c r="I732" s="11">
        <f>E732/H732</f>
        <v>110.96825396825396</v>
      </c>
      <c r="J732" t="s">
        <v>15</v>
      </c>
      <c r="K732" t="s">
        <v>16</v>
      </c>
      <c r="L732" s="19">
        <f>(((N732/60)/60)/24)+DATE(1970,1,1)</f>
        <v>42147.208333333328</v>
      </c>
      <c r="M732" s="16">
        <f>(((N732/60)/60)/24)+DATE(1970,1,1)</f>
        <v>42147.208333333328</v>
      </c>
      <c r="N732">
        <v>1432357200</v>
      </c>
      <c r="O732" s="19">
        <f>(((P732/60)/60)/24)+DATE(1970,1,1)</f>
        <v>42153.208333333328</v>
      </c>
      <c r="P732">
        <v>1432875600</v>
      </c>
      <c r="Q732" t="b">
        <v>0</v>
      </c>
      <c r="R732" t="b">
        <v>0</v>
      </c>
      <c r="S732" t="s">
        <v>65</v>
      </c>
      <c r="T732" t="str">
        <f>LEFT(S732,FIND("~",SUBSTITUTE(S732,"/","~",LEN(S732)-LEN(SUBSTITUTE(S732,"/",""))))-1)</f>
        <v>technology</v>
      </c>
      <c r="U732" t="str">
        <f>RIGHT(S732,LEN(S732)-FIND("/",S732))</f>
        <v>wearables</v>
      </c>
    </row>
    <row r="733" spans="1:21" x14ac:dyDescent="0.35">
      <c r="A733">
        <v>731</v>
      </c>
      <c r="B733" s="4" t="s">
        <v>1500</v>
      </c>
      <c r="C733" s="3" t="s">
        <v>1501</v>
      </c>
      <c r="D733" s="11">
        <v>70400</v>
      </c>
      <c r="E733" s="11">
        <v>7220</v>
      </c>
      <c r="F733" s="9">
        <f>E733/D733*100</f>
        <v>10.255681818181818</v>
      </c>
      <c r="G733" s="6" t="s">
        <v>20</v>
      </c>
      <c r="H733">
        <v>219</v>
      </c>
      <c r="I733" s="11">
        <f>E733/H733</f>
        <v>32.968036529680369</v>
      </c>
      <c r="J733" t="s">
        <v>21</v>
      </c>
      <c r="K733" t="s">
        <v>22</v>
      </c>
      <c r="L733" s="19">
        <f>(((N733/60)/60)/24)+DATE(1970,1,1)</f>
        <v>42939.208333333328</v>
      </c>
      <c r="M733" s="16">
        <f>(((N733/60)/60)/24)+DATE(1970,1,1)</f>
        <v>42939.208333333328</v>
      </c>
      <c r="N733">
        <v>1500786000</v>
      </c>
      <c r="O733" s="19">
        <f>(((P733/60)/60)/24)+DATE(1970,1,1)</f>
        <v>42940.208333333328</v>
      </c>
      <c r="P733">
        <v>1500872400</v>
      </c>
      <c r="Q733" t="b">
        <v>0</v>
      </c>
      <c r="R733" t="b">
        <v>0</v>
      </c>
      <c r="S733" t="s">
        <v>28</v>
      </c>
      <c r="T733" t="str">
        <f>LEFT(S733,FIND("~",SUBSTITUTE(S733,"/","~",LEN(S733)-LEN(SUBSTITUTE(S733,"/",""))))-1)</f>
        <v>technology</v>
      </c>
      <c r="U733" t="str">
        <f>RIGHT(S733,LEN(S733)-FIND("/",S733))</f>
        <v>web</v>
      </c>
    </row>
    <row r="734" spans="1:21" x14ac:dyDescent="0.35">
      <c r="A734">
        <v>732</v>
      </c>
      <c r="B734" s="4" t="s">
        <v>1502</v>
      </c>
      <c r="C734" s="3" t="s">
        <v>1503</v>
      </c>
      <c r="D734" s="11">
        <v>70600</v>
      </c>
      <c r="E734" s="11">
        <v>107622</v>
      </c>
      <c r="F734" s="9">
        <f>E734/D734*100</f>
        <v>152.43909348441926</v>
      </c>
      <c r="G734" s="6" t="s">
        <v>20</v>
      </c>
      <c r="H734">
        <v>1121</v>
      </c>
      <c r="I734" s="11">
        <f>E734/H734</f>
        <v>96.005352363960753</v>
      </c>
      <c r="J734" t="s">
        <v>21</v>
      </c>
      <c r="K734" t="s">
        <v>22</v>
      </c>
      <c r="L734" s="19">
        <f>(((N734/60)/60)/24)+DATE(1970,1,1)</f>
        <v>42816.208333333328</v>
      </c>
      <c r="M734" s="16">
        <f>(((N734/60)/60)/24)+DATE(1970,1,1)</f>
        <v>42816.208333333328</v>
      </c>
      <c r="N734">
        <v>1490158800</v>
      </c>
      <c r="O734" s="19">
        <f>(((P734/60)/60)/24)+DATE(1970,1,1)</f>
        <v>42839.208333333328</v>
      </c>
      <c r="P734">
        <v>1492146000</v>
      </c>
      <c r="Q734" t="b">
        <v>0</v>
      </c>
      <c r="R734" t="b">
        <v>1</v>
      </c>
      <c r="S734" t="s">
        <v>23</v>
      </c>
      <c r="T734" t="str">
        <f>LEFT(S734,FIND("~",SUBSTITUTE(S734,"/","~",LEN(S734)-LEN(SUBSTITUTE(S734,"/",""))))-1)</f>
        <v>music</v>
      </c>
      <c r="U734" t="str">
        <f>RIGHT(S734,LEN(S734)-FIND("/",S734))</f>
        <v>rock</v>
      </c>
    </row>
    <row r="735" spans="1:21" x14ac:dyDescent="0.35">
      <c r="A735">
        <v>733</v>
      </c>
      <c r="B735" s="4" t="s">
        <v>1504</v>
      </c>
      <c r="C735" s="3" t="s">
        <v>1505</v>
      </c>
      <c r="D735" s="11">
        <v>70700</v>
      </c>
      <c r="E735" s="11">
        <v>83267</v>
      </c>
      <c r="F735" s="9">
        <f>E735/D735*100</f>
        <v>117.77510608203679</v>
      </c>
      <c r="G735" s="6" t="s">
        <v>20</v>
      </c>
      <c r="H735">
        <v>980</v>
      </c>
      <c r="I735" s="11">
        <f>E735/H735</f>
        <v>84.96632653061225</v>
      </c>
      <c r="J735" t="s">
        <v>21</v>
      </c>
      <c r="K735" t="s">
        <v>22</v>
      </c>
      <c r="L735" s="19">
        <f>(((N735/60)/60)/24)+DATE(1970,1,1)</f>
        <v>41844.208333333336</v>
      </c>
      <c r="M735" s="16">
        <f>(((N735/60)/60)/24)+DATE(1970,1,1)</f>
        <v>41844.208333333336</v>
      </c>
      <c r="N735">
        <v>1406178000</v>
      </c>
      <c r="O735" s="19">
        <f>(((P735/60)/60)/24)+DATE(1970,1,1)</f>
        <v>41857.208333333336</v>
      </c>
      <c r="P735">
        <v>1407301200</v>
      </c>
      <c r="Q735" t="b">
        <v>0</v>
      </c>
      <c r="R735" t="b">
        <v>0</v>
      </c>
      <c r="S735" t="s">
        <v>148</v>
      </c>
      <c r="T735" t="str">
        <f>LEFT(S735,FIND("~",SUBSTITUTE(S735,"/","~",LEN(S735)-LEN(SUBSTITUTE(S735,"/",""))))-1)</f>
        <v>music</v>
      </c>
      <c r="U735" t="str">
        <f>RIGHT(S735,LEN(S735)-FIND("/",S735))</f>
        <v>metal</v>
      </c>
    </row>
    <row r="736" spans="1:21" x14ac:dyDescent="0.35">
      <c r="A736">
        <v>734</v>
      </c>
      <c r="B736" s="4" t="s">
        <v>1506</v>
      </c>
      <c r="C736" s="3" t="s">
        <v>1507</v>
      </c>
      <c r="D736" s="11">
        <v>71100</v>
      </c>
      <c r="E736" s="11">
        <v>13404</v>
      </c>
      <c r="F736" s="9">
        <f>E736/D736*100</f>
        <v>18.852320675105485</v>
      </c>
      <c r="G736" s="6" t="s">
        <v>20</v>
      </c>
      <c r="H736">
        <v>536</v>
      </c>
      <c r="I736" s="11">
        <f>E736/H736</f>
        <v>25.007462686567163</v>
      </c>
      <c r="J736" t="s">
        <v>21</v>
      </c>
      <c r="K736" t="s">
        <v>22</v>
      </c>
      <c r="L736" s="19">
        <f>(((N736/60)/60)/24)+DATE(1970,1,1)</f>
        <v>42763.25</v>
      </c>
      <c r="M736" s="16">
        <f>(((N736/60)/60)/24)+DATE(1970,1,1)</f>
        <v>42763.25</v>
      </c>
      <c r="N736">
        <v>1485583200</v>
      </c>
      <c r="O736" s="19">
        <f>(((P736/60)/60)/24)+DATE(1970,1,1)</f>
        <v>42775.25</v>
      </c>
      <c r="P736">
        <v>1486620000</v>
      </c>
      <c r="Q736" t="b">
        <v>0</v>
      </c>
      <c r="R736" t="b">
        <v>1</v>
      </c>
      <c r="S736" t="s">
        <v>33</v>
      </c>
      <c r="T736" t="str">
        <f>LEFT(S736,FIND("~",SUBSTITUTE(S736,"/","~",LEN(S736)-LEN(SUBSTITUTE(S736,"/",""))))-1)</f>
        <v>theater</v>
      </c>
      <c r="U736" t="str">
        <f>RIGHT(S736,LEN(S736)-FIND("/",S736))</f>
        <v>plays</v>
      </c>
    </row>
    <row r="737" spans="1:21" ht="31" x14ac:dyDescent="0.35">
      <c r="A737">
        <v>735</v>
      </c>
      <c r="B737" s="4" t="s">
        <v>1508</v>
      </c>
      <c r="C737" s="3" t="s">
        <v>1509</v>
      </c>
      <c r="D737" s="11">
        <v>71200</v>
      </c>
      <c r="E737" s="11">
        <v>131404</v>
      </c>
      <c r="F737" s="9">
        <f>E737/D737*100</f>
        <v>184.5561797752809</v>
      </c>
      <c r="G737" s="6" t="s">
        <v>20</v>
      </c>
      <c r="H737">
        <v>1991</v>
      </c>
      <c r="I737" s="11">
        <f>E737/H737</f>
        <v>65.998995479658461</v>
      </c>
      <c r="J737" t="s">
        <v>21</v>
      </c>
      <c r="K737" t="s">
        <v>22</v>
      </c>
      <c r="L737" s="19">
        <f>(((N737/60)/60)/24)+DATE(1970,1,1)</f>
        <v>42459.208333333328</v>
      </c>
      <c r="M737" s="16">
        <f>(((N737/60)/60)/24)+DATE(1970,1,1)</f>
        <v>42459.208333333328</v>
      </c>
      <c r="N737">
        <v>1459314000</v>
      </c>
      <c r="O737" s="19">
        <f>(((P737/60)/60)/24)+DATE(1970,1,1)</f>
        <v>42466.208333333328</v>
      </c>
      <c r="P737">
        <v>1459918800</v>
      </c>
      <c r="Q737" t="b">
        <v>0</v>
      </c>
      <c r="R737" t="b">
        <v>0</v>
      </c>
      <c r="S737" t="s">
        <v>122</v>
      </c>
      <c r="T737" t="str">
        <f>LEFT(S737,FIND("~",SUBSTITUTE(S737,"/","~",LEN(S737)-LEN(SUBSTITUTE(S737,"/",""))))-1)</f>
        <v>photography</v>
      </c>
      <c r="U737" t="str">
        <f>RIGHT(S737,LEN(S737)-FIND("/",S737))</f>
        <v>photography books</v>
      </c>
    </row>
    <row r="738" spans="1:21" x14ac:dyDescent="0.35">
      <c r="A738">
        <v>736</v>
      </c>
      <c r="B738" s="4" t="s">
        <v>1510</v>
      </c>
      <c r="C738" s="3" t="s">
        <v>1511</v>
      </c>
      <c r="D738" s="11">
        <v>71500</v>
      </c>
      <c r="E738" s="11">
        <v>2533</v>
      </c>
      <c r="F738" s="9">
        <f>E738/D738*100</f>
        <v>3.5426573426573427</v>
      </c>
      <c r="G738" s="6" t="s">
        <v>20</v>
      </c>
      <c r="H738">
        <v>29</v>
      </c>
      <c r="I738" s="11">
        <f>E738/H738</f>
        <v>87.34482758620689</v>
      </c>
      <c r="J738" t="s">
        <v>21</v>
      </c>
      <c r="K738" t="s">
        <v>22</v>
      </c>
      <c r="L738" s="19">
        <f>(((N738/60)/60)/24)+DATE(1970,1,1)</f>
        <v>42055.25</v>
      </c>
      <c r="M738" s="16">
        <f>(((N738/60)/60)/24)+DATE(1970,1,1)</f>
        <v>42055.25</v>
      </c>
      <c r="N738">
        <v>1424412000</v>
      </c>
      <c r="O738" s="19">
        <f>(((P738/60)/60)/24)+DATE(1970,1,1)</f>
        <v>42059.25</v>
      </c>
      <c r="P738">
        <v>1424757600</v>
      </c>
      <c r="Q738" t="b">
        <v>0</v>
      </c>
      <c r="R738" t="b">
        <v>0</v>
      </c>
      <c r="S738" t="s">
        <v>68</v>
      </c>
      <c r="T738" t="str">
        <f>LEFT(S738,FIND("~",SUBSTITUTE(S738,"/","~",LEN(S738)-LEN(SUBSTITUTE(S738,"/",""))))-1)</f>
        <v>publishing</v>
      </c>
      <c r="U738" t="str">
        <f>RIGHT(S738,LEN(S738)-FIND("/",S738))</f>
        <v>nonfiction</v>
      </c>
    </row>
    <row r="739" spans="1:21" ht="31" x14ac:dyDescent="0.35">
      <c r="A739">
        <v>737</v>
      </c>
      <c r="B739" s="4" t="s">
        <v>1512</v>
      </c>
      <c r="C739" s="3" t="s">
        <v>1513</v>
      </c>
      <c r="D739" s="11">
        <v>72100</v>
      </c>
      <c r="E739" s="11">
        <v>5028</v>
      </c>
      <c r="F739" s="9">
        <f>E739/D739*100</f>
        <v>6.9736477115117896</v>
      </c>
      <c r="G739" s="6" t="s">
        <v>20</v>
      </c>
      <c r="H739">
        <v>180</v>
      </c>
      <c r="I739" s="11">
        <f>E739/H739</f>
        <v>27.933333333333334</v>
      </c>
      <c r="J739" t="s">
        <v>21</v>
      </c>
      <c r="K739" t="s">
        <v>22</v>
      </c>
      <c r="L739" s="19">
        <f>(((N739/60)/60)/24)+DATE(1970,1,1)</f>
        <v>42685.25</v>
      </c>
      <c r="M739" s="16">
        <f>(((N739/60)/60)/24)+DATE(1970,1,1)</f>
        <v>42685.25</v>
      </c>
      <c r="N739">
        <v>1478844000</v>
      </c>
      <c r="O739" s="19">
        <f>(((P739/60)/60)/24)+DATE(1970,1,1)</f>
        <v>42697.25</v>
      </c>
      <c r="P739">
        <v>1479880800</v>
      </c>
      <c r="Q739" t="b">
        <v>0</v>
      </c>
      <c r="R739" t="b">
        <v>0</v>
      </c>
      <c r="S739" t="s">
        <v>60</v>
      </c>
      <c r="T739" t="str">
        <f>LEFT(S739,FIND("~",SUBSTITUTE(S739,"/","~",LEN(S739)-LEN(SUBSTITUTE(S739,"/",""))))-1)</f>
        <v>music</v>
      </c>
      <c r="U739" t="str">
        <f>RIGHT(S739,LEN(S739)-FIND("/",S739))</f>
        <v>indie rock</v>
      </c>
    </row>
    <row r="740" spans="1:21" x14ac:dyDescent="0.35">
      <c r="A740">
        <v>738</v>
      </c>
      <c r="B740" s="4" t="s">
        <v>1032</v>
      </c>
      <c r="C740" s="3" t="s">
        <v>1514</v>
      </c>
      <c r="D740" s="11">
        <v>72400</v>
      </c>
      <c r="E740" s="11">
        <v>1557</v>
      </c>
      <c r="F740" s="9">
        <f>E740/D740*100</f>
        <v>2.1505524861878453</v>
      </c>
      <c r="G740" s="6" t="s">
        <v>20</v>
      </c>
      <c r="H740">
        <v>15</v>
      </c>
      <c r="I740" s="11">
        <f>E740/H740</f>
        <v>103.8</v>
      </c>
      <c r="J740" t="s">
        <v>21</v>
      </c>
      <c r="K740" t="s">
        <v>22</v>
      </c>
      <c r="L740" s="19">
        <f>(((N740/60)/60)/24)+DATE(1970,1,1)</f>
        <v>41959.25</v>
      </c>
      <c r="M740" s="16">
        <f>(((N740/60)/60)/24)+DATE(1970,1,1)</f>
        <v>41959.25</v>
      </c>
      <c r="N740">
        <v>1416117600</v>
      </c>
      <c r="O740" s="19">
        <f>(((P740/60)/60)/24)+DATE(1970,1,1)</f>
        <v>41981.25</v>
      </c>
      <c r="P740">
        <v>1418018400</v>
      </c>
      <c r="Q740" t="b">
        <v>0</v>
      </c>
      <c r="R740" t="b">
        <v>1</v>
      </c>
      <c r="S740" t="s">
        <v>33</v>
      </c>
      <c r="T740" t="str">
        <f>LEFT(S740,FIND("~",SUBSTITUTE(S740,"/","~",LEN(S740)-LEN(SUBSTITUTE(S740,"/",""))))-1)</f>
        <v>theater</v>
      </c>
      <c r="U740" t="str">
        <f>RIGHT(S740,LEN(S740)-FIND("/",S740))</f>
        <v>plays</v>
      </c>
    </row>
    <row r="741" spans="1:21" x14ac:dyDescent="0.35">
      <c r="A741">
        <v>739</v>
      </c>
      <c r="B741" s="4" t="s">
        <v>1515</v>
      </c>
      <c r="C741" s="3" t="s">
        <v>1516</v>
      </c>
      <c r="D741" s="11">
        <v>72600</v>
      </c>
      <c r="E741" s="11">
        <v>6100</v>
      </c>
      <c r="F741" s="9">
        <f>E741/D741*100</f>
        <v>8.4022038567493116</v>
      </c>
      <c r="G741" s="6" t="s">
        <v>20</v>
      </c>
      <c r="H741">
        <v>191</v>
      </c>
      <c r="I741" s="11">
        <f>E741/H741</f>
        <v>31.937172774869111</v>
      </c>
      <c r="J741" t="s">
        <v>21</v>
      </c>
      <c r="K741" t="s">
        <v>22</v>
      </c>
      <c r="L741" s="19">
        <f>(((N741/60)/60)/24)+DATE(1970,1,1)</f>
        <v>41089.208333333336</v>
      </c>
      <c r="M741" s="16">
        <f>(((N741/60)/60)/24)+DATE(1970,1,1)</f>
        <v>41089.208333333336</v>
      </c>
      <c r="N741">
        <v>1340946000</v>
      </c>
      <c r="O741" s="19">
        <f>(((P741/60)/60)/24)+DATE(1970,1,1)</f>
        <v>41090.208333333336</v>
      </c>
      <c r="P741">
        <v>1341032400</v>
      </c>
      <c r="Q741" t="b">
        <v>0</v>
      </c>
      <c r="R741" t="b">
        <v>0</v>
      </c>
      <c r="S741" t="s">
        <v>60</v>
      </c>
      <c r="T741" t="str">
        <f>LEFT(S741,FIND("~",SUBSTITUTE(S741,"/","~",LEN(S741)-LEN(SUBSTITUTE(S741,"/",""))))-1)</f>
        <v>music</v>
      </c>
      <c r="U741" t="str">
        <f>RIGHT(S741,LEN(S741)-FIND("/",S741))</f>
        <v>indie rock</v>
      </c>
    </row>
    <row r="742" spans="1:21" x14ac:dyDescent="0.35">
      <c r="A742">
        <v>740</v>
      </c>
      <c r="B742" s="4" t="s">
        <v>1517</v>
      </c>
      <c r="C742" s="3" t="s">
        <v>1518</v>
      </c>
      <c r="D742" s="11">
        <v>73000</v>
      </c>
      <c r="E742" s="11">
        <v>1592</v>
      </c>
      <c r="F742" s="9">
        <f>E742/D742*100</f>
        <v>2.1808219178082191</v>
      </c>
      <c r="G742" s="6" t="s">
        <v>20</v>
      </c>
      <c r="H742">
        <v>16</v>
      </c>
      <c r="I742" s="11">
        <f>E742/H742</f>
        <v>99.5</v>
      </c>
      <c r="J742" t="s">
        <v>21</v>
      </c>
      <c r="K742" t="s">
        <v>22</v>
      </c>
      <c r="L742" s="19">
        <f>(((N742/60)/60)/24)+DATE(1970,1,1)</f>
        <v>42769.25</v>
      </c>
      <c r="M742" s="16">
        <f>(((N742/60)/60)/24)+DATE(1970,1,1)</f>
        <v>42769.25</v>
      </c>
      <c r="N742">
        <v>1486101600</v>
      </c>
      <c r="O742" s="19">
        <f>(((P742/60)/60)/24)+DATE(1970,1,1)</f>
        <v>42772.25</v>
      </c>
      <c r="P742">
        <v>1486360800</v>
      </c>
      <c r="Q742" t="b">
        <v>0</v>
      </c>
      <c r="R742" t="b">
        <v>0</v>
      </c>
      <c r="S742" t="s">
        <v>33</v>
      </c>
      <c r="T742" t="str">
        <f>LEFT(S742,FIND("~",SUBSTITUTE(S742,"/","~",LEN(S742)-LEN(SUBSTITUTE(S742,"/",""))))-1)</f>
        <v>theater</v>
      </c>
      <c r="U742" t="str">
        <f>RIGHT(S742,LEN(S742)-FIND("/",S742))</f>
        <v>plays</v>
      </c>
    </row>
    <row r="743" spans="1:21" x14ac:dyDescent="0.35">
      <c r="A743">
        <v>741</v>
      </c>
      <c r="B743" s="4" t="s">
        <v>628</v>
      </c>
      <c r="C743" s="3" t="s">
        <v>1519</v>
      </c>
      <c r="D743" s="11">
        <v>73800</v>
      </c>
      <c r="E743" s="11">
        <v>14150</v>
      </c>
      <c r="F743" s="9">
        <f>E743/D743*100</f>
        <v>19.173441734417342</v>
      </c>
      <c r="G743" s="6" t="s">
        <v>20</v>
      </c>
      <c r="H743">
        <v>130</v>
      </c>
      <c r="I743" s="11">
        <f>E743/H743</f>
        <v>108.84615384615384</v>
      </c>
      <c r="J743" t="s">
        <v>21</v>
      </c>
      <c r="K743" t="s">
        <v>22</v>
      </c>
      <c r="L743" s="19">
        <f>(((N743/60)/60)/24)+DATE(1970,1,1)</f>
        <v>40321.208333333336</v>
      </c>
      <c r="M743" s="16">
        <f>(((N743/60)/60)/24)+DATE(1970,1,1)</f>
        <v>40321.208333333336</v>
      </c>
      <c r="N743">
        <v>1274590800</v>
      </c>
      <c r="O743" s="19">
        <f>(((P743/60)/60)/24)+DATE(1970,1,1)</f>
        <v>40322.208333333336</v>
      </c>
      <c r="P743">
        <v>1274677200</v>
      </c>
      <c r="Q743" t="b">
        <v>0</v>
      </c>
      <c r="R743" t="b">
        <v>0</v>
      </c>
      <c r="S743" t="s">
        <v>33</v>
      </c>
      <c r="T743" t="str">
        <f>LEFT(S743,FIND("~",SUBSTITUTE(S743,"/","~",LEN(S743)-LEN(SUBSTITUTE(S743,"/",""))))-1)</f>
        <v>theater</v>
      </c>
      <c r="U743" t="str">
        <f>RIGHT(S743,LEN(S743)-FIND("/",S743))</f>
        <v>plays</v>
      </c>
    </row>
    <row r="744" spans="1:21" x14ac:dyDescent="0.35">
      <c r="A744">
        <v>742</v>
      </c>
      <c r="B744" s="4" t="s">
        <v>1520</v>
      </c>
      <c r="C744" s="3" t="s">
        <v>1521</v>
      </c>
      <c r="D744" s="11">
        <v>74100</v>
      </c>
      <c r="E744" s="11">
        <v>13513</v>
      </c>
      <c r="F744" s="9">
        <f>E744/D744*100</f>
        <v>18.236167341430498</v>
      </c>
      <c r="G744" s="6" t="s">
        <v>20</v>
      </c>
      <c r="H744">
        <v>122</v>
      </c>
      <c r="I744" s="11">
        <f>E744/H744</f>
        <v>110.76229508196721</v>
      </c>
      <c r="J744" t="s">
        <v>21</v>
      </c>
      <c r="K744" t="s">
        <v>22</v>
      </c>
      <c r="L744" s="19">
        <f>(((N744/60)/60)/24)+DATE(1970,1,1)</f>
        <v>40197.25</v>
      </c>
      <c r="M744" s="16">
        <f>(((N744/60)/60)/24)+DATE(1970,1,1)</f>
        <v>40197.25</v>
      </c>
      <c r="N744">
        <v>1263880800</v>
      </c>
      <c r="O744" s="19">
        <f>(((P744/60)/60)/24)+DATE(1970,1,1)</f>
        <v>40239.25</v>
      </c>
      <c r="P744">
        <v>1267509600</v>
      </c>
      <c r="Q744" t="b">
        <v>0</v>
      </c>
      <c r="R744" t="b">
        <v>0</v>
      </c>
      <c r="S744" t="s">
        <v>50</v>
      </c>
      <c r="T744" t="str">
        <f>LEFT(S744,FIND("~",SUBSTITUTE(S744,"/","~",LEN(S744)-LEN(SUBSTITUTE(S744,"/",""))))-1)</f>
        <v>music</v>
      </c>
      <c r="U744" t="str">
        <f>RIGHT(S744,LEN(S744)-FIND("/",S744))</f>
        <v>electric music</v>
      </c>
    </row>
    <row r="745" spans="1:21" ht="31" x14ac:dyDescent="0.35">
      <c r="A745">
        <v>743</v>
      </c>
      <c r="B745" s="4" t="s">
        <v>1522</v>
      </c>
      <c r="C745" s="3" t="s">
        <v>1523</v>
      </c>
      <c r="D745" s="11">
        <v>74700</v>
      </c>
      <c r="E745" s="11">
        <v>504</v>
      </c>
      <c r="F745" s="9">
        <f>E745/D745*100</f>
        <v>0.67469879518072284</v>
      </c>
      <c r="G745" s="6" t="s">
        <v>20</v>
      </c>
      <c r="H745">
        <v>17</v>
      </c>
      <c r="I745" s="11">
        <f>E745/H745</f>
        <v>29.647058823529413</v>
      </c>
      <c r="J745" t="s">
        <v>21</v>
      </c>
      <c r="K745" t="s">
        <v>22</v>
      </c>
      <c r="L745" s="19">
        <f>(((N745/60)/60)/24)+DATE(1970,1,1)</f>
        <v>42298.208333333328</v>
      </c>
      <c r="M745" s="16">
        <f>(((N745/60)/60)/24)+DATE(1970,1,1)</f>
        <v>42298.208333333328</v>
      </c>
      <c r="N745">
        <v>1445403600</v>
      </c>
      <c r="O745" s="19">
        <f>(((P745/60)/60)/24)+DATE(1970,1,1)</f>
        <v>42304.208333333328</v>
      </c>
      <c r="P745">
        <v>1445922000</v>
      </c>
      <c r="Q745" t="b">
        <v>0</v>
      </c>
      <c r="R745" t="b">
        <v>1</v>
      </c>
      <c r="S745" t="s">
        <v>33</v>
      </c>
      <c r="T745" t="str">
        <f>LEFT(S745,FIND("~",SUBSTITUTE(S745,"/","~",LEN(S745)-LEN(SUBSTITUTE(S745,"/",""))))-1)</f>
        <v>theater</v>
      </c>
      <c r="U745" t="str">
        <f>RIGHT(S745,LEN(S745)-FIND("/",S745))</f>
        <v>plays</v>
      </c>
    </row>
    <row r="746" spans="1:21" x14ac:dyDescent="0.35">
      <c r="A746">
        <v>744</v>
      </c>
      <c r="B746" s="4" t="s">
        <v>1524</v>
      </c>
      <c r="C746" s="3" t="s">
        <v>1525</v>
      </c>
      <c r="D746" s="11">
        <v>75000</v>
      </c>
      <c r="E746" s="11">
        <v>14240</v>
      </c>
      <c r="F746" s="9">
        <f>E746/D746*100</f>
        <v>18.986666666666665</v>
      </c>
      <c r="G746" s="6" t="s">
        <v>20</v>
      </c>
      <c r="H746">
        <v>140</v>
      </c>
      <c r="I746" s="11">
        <f>E746/H746</f>
        <v>101.71428571428571</v>
      </c>
      <c r="J746" t="s">
        <v>21</v>
      </c>
      <c r="K746" t="s">
        <v>22</v>
      </c>
      <c r="L746" s="19">
        <f>(((N746/60)/60)/24)+DATE(1970,1,1)</f>
        <v>43322.208333333328</v>
      </c>
      <c r="M746" s="16">
        <f>(((N746/60)/60)/24)+DATE(1970,1,1)</f>
        <v>43322.208333333328</v>
      </c>
      <c r="N746">
        <v>1533877200</v>
      </c>
      <c r="O746" s="19">
        <f>(((P746/60)/60)/24)+DATE(1970,1,1)</f>
        <v>43324.208333333328</v>
      </c>
      <c r="P746">
        <v>1534050000</v>
      </c>
      <c r="Q746" t="b">
        <v>0</v>
      </c>
      <c r="R746" t="b">
        <v>1</v>
      </c>
      <c r="S746" t="s">
        <v>33</v>
      </c>
      <c r="T746" t="str">
        <f>LEFT(S746,FIND("~",SUBSTITUTE(S746,"/","~",LEN(S746)-LEN(SUBSTITUTE(S746,"/",""))))-1)</f>
        <v>theater</v>
      </c>
      <c r="U746" t="str">
        <f>RIGHT(S746,LEN(S746)-FIND("/",S746))</f>
        <v>plays</v>
      </c>
    </row>
    <row r="747" spans="1:21" ht="31" x14ac:dyDescent="0.35">
      <c r="A747">
        <v>745</v>
      </c>
      <c r="B747" s="4" t="s">
        <v>1526</v>
      </c>
      <c r="C747" s="3" t="s">
        <v>1527</v>
      </c>
      <c r="D747" s="11">
        <v>75100</v>
      </c>
      <c r="E747" s="11">
        <v>2091</v>
      </c>
      <c r="F747" s="9">
        <f>E747/D747*100</f>
        <v>2.7842876165113184</v>
      </c>
      <c r="G747" s="6" t="s">
        <v>20</v>
      </c>
      <c r="H747">
        <v>34</v>
      </c>
      <c r="I747" s="11">
        <f>E747/H747</f>
        <v>61.5</v>
      </c>
      <c r="J747" t="s">
        <v>21</v>
      </c>
      <c r="K747" t="s">
        <v>22</v>
      </c>
      <c r="L747" s="19">
        <f>(((N747/60)/60)/24)+DATE(1970,1,1)</f>
        <v>40328.208333333336</v>
      </c>
      <c r="M747" s="16">
        <f>(((N747/60)/60)/24)+DATE(1970,1,1)</f>
        <v>40328.208333333336</v>
      </c>
      <c r="N747">
        <v>1275195600</v>
      </c>
      <c r="O747" s="19">
        <f>(((P747/60)/60)/24)+DATE(1970,1,1)</f>
        <v>40355.208333333336</v>
      </c>
      <c r="P747">
        <v>1277528400</v>
      </c>
      <c r="Q747" t="b">
        <v>0</v>
      </c>
      <c r="R747" t="b">
        <v>0</v>
      </c>
      <c r="S747" t="s">
        <v>65</v>
      </c>
      <c r="T747" t="str">
        <f>LEFT(S747,FIND("~",SUBSTITUTE(S747,"/","~",LEN(S747)-LEN(SUBSTITUTE(S747,"/",""))))-1)</f>
        <v>technology</v>
      </c>
      <c r="U747" t="str">
        <f>RIGHT(S747,LEN(S747)-FIND("/",S747))</f>
        <v>wearables</v>
      </c>
    </row>
    <row r="748" spans="1:21" x14ac:dyDescent="0.35">
      <c r="A748">
        <v>746</v>
      </c>
      <c r="B748" s="4" t="s">
        <v>1528</v>
      </c>
      <c r="C748" s="3" t="s">
        <v>1529</v>
      </c>
      <c r="D748" s="11">
        <v>76100</v>
      </c>
      <c r="E748" s="11">
        <v>118580</v>
      </c>
      <c r="F748" s="9">
        <f>E748/D748*100</f>
        <v>155.82128777923785</v>
      </c>
      <c r="G748" s="6" t="s">
        <v>20</v>
      </c>
      <c r="H748">
        <v>3388</v>
      </c>
      <c r="I748" s="11">
        <f>E748/H748</f>
        <v>35</v>
      </c>
      <c r="J748" t="s">
        <v>21</v>
      </c>
      <c r="K748" t="s">
        <v>22</v>
      </c>
      <c r="L748" s="19">
        <f>(((N748/60)/60)/24)+DATE(1970,1,1)</f>
        <v>40825.208333333336</v>
      </c>
      <c r="M748" s="16">
        <f>(((N748/60)/60)/24)+DATE(1970,1,1)</f>
        <v>40825.208333333336</v>
      </c>
      <c r="N748">
        <v>1318136400</v>
      </c>
      <c r="O748" s="19">
        <f>(((P748/60)/60)/24)+DATE(1970,1,1)</f>
        <v>40830.208333333336</v>
      </c>
      <c r="P748">
        <v>1318568400</v>
      </c>
      <c r="Q748" t="b">
        <v>0</v>
      </c>
      <c r="R748" t="b">
        <v>0</v>
      </c>
      <c r="S748" t="s">
        <v>28</v>
      </c>
      <c r="T748" t="str">
        <f>LEFT(S748,FIND("~",SUBSTITUTE(S748,"/","~",LEN(S748)-LEN(SUBSTITUTE(S748,"/",""))))-1)</f>
        <v>technology</v>
      </c>
      <c r="U748" t="str">
        <f>RIGHT(S748,LEN(S748)-FIND("/",S748))</f>
        <v>web</v>
      </c>
    </row>
    <row r="749" spans="1:21" x14ac:dyDescent="0.35">
      <c r="A749">
        <v>747</v>
      </c>
      <c r="B749" s="4" t="s">
        <v>1530</v>
      </c>
      <c r="C749" s="3" t="s">
        <v>1531</v>
      </c>
      <c r="D749" s="11">
        <v>77000</v>
      </c>
      <c r="E749" s="11">
        <v>11214</v>
      </c>
      <c r="F749" s="9">
        <f>E749/D749*100</f>
        <v>14.563636363636364</v>
      </c>
      <c r="G749" s="6" t="s">
        <v>20</v>
      </c>
      <c r="H749">
        <v>280</v>
      </c>
      <c r="I749" s="11">
        <f>E749/H749</f>
        <v>40.049999999999997</v>
      </c>
      <c r="J749" t="s">
        <v>21</v>
      </c>
      <c r="K749" t="s">
        <v>22</v>
      </c>
      <c r="L749" s="19">
        <f>(((N749/60)/60)/24)+DATE(1970,1,1)</f>
        <v>40423.208333333336</v>
      </c>
      <c r="M749" s="16">
        <f>(((N749/60)/60)/24)+DATE(1970,1,1)</f>
        <v>40423.208333333336</v>
      </c>
      <c r="N749">
        <v>1283403600</v>
      </c>
      <c r="O749" s="19">
        <f>(((P749/60)/60)/24)+DATE(1970,1,1)</f>
        <v>40434.208333333336</v>
      </c>
      <c r="P749">
        <v>1284354000</v>
      </c>
      <c r="Q749" t="b">
        <v>0</v>
      </c>
      <c r="R749" t="b">
        <v>0</v>
      </c>
      <c r="S749" t="s">
        <v>33</v>
      </c>
      <c r="T749" t="str">
        <f>LEFT(S749,FIND("~",SUBSTITUTE(S749,"/","~",LEN(S749)-LEN(SUBSTITUTE(S749,"/",""))))-1)</f>
        <v>theater</v>
      </c>
      <c r="U749" t="str">
        <f>RIGHT(S749,LEN(S749)-FIND("/",S749))</f>
        <v>plays</v>
      </c>
    </row>
    <row r="750" spans="1:21" x14ac:dyDescent="0.35">
      <c r="A750">
        <v>748</v>
      </c>
      <c r="B750" s="4" t="s">
        <v>1532</v>
      </c>
      <c r="C750" s="3" t="s">
        <v>1533</v>
      </c>
      <c r="D750" s="11">
        <v>79400</v>
      </c>
      <c r="E750" s="11">
        <v>68137</v>
      </c>
      <c r="F750" s="9">
        <f>E750/D750*100</f>
        <v>85.814861460957175</v>
      </c>
      <c r="G750" s="6" t="s">
        <v>20</v>
      </c>
      <c r="H750">
        <v>614</v>
      </c>
      <c r="I750" s="11">
        <f>E750/H750</f>
        <v>110.97231270358306</v>
      </c>
      <c r="J750" t="s">
        <v>21</v>
      </c>
      <c r="K750" t="s">
        <v>22</v>
      </c>
      <c r="L750" s="19">
        <f>(((N750/60)/60)/24)+DATE(1970,1,1)</f>
        <v>40238.25</v>
      </c>
      <c r="M750" s="16">
        <f>(((N750/60)/60)/24)+DATE(1970,1,1)</f>
        <v>40238.25</v>
      </c>
      <c r="N750">
        <v>1267423200</v>
      </c>
      <c r="O750" s="19">
        <f>(((P750/60)/60)/24)+DATE(1970,1,1)</f>
        <v>40263.208333333336</v>
      </c>
      <c r="P750">
        <v>1269579600</v>
      </c>
      <c r="Q750" t="b">
        <v>0</v>
      </c>
      <c r="R750" t="b">
        <v>1</v>
      </c>
      <c r="S750" t="s">
        <v>71</v>
      </c>
      <c r="T750" t="str">
        <f>LEFT(S750,FIND("~",SUBSTITUTE(S750,"/","~",LEN(S750)-LEN(SUBSTITUTE(S750,"/",""))))-1)</f>
        <v>film &amp; video</v>
      </c>
      <c r="U750" t="str">
        <f>RIGHT(S750,LEN(S750)-FIND("/",S750))</f>
        <v>animation</v>
      </c>
    </row>
    <row r="751" spans="1:21" x14ac:dyDescent="0.35">
      <c r="A751">
        <v>749</v>
      </c>
      <c r="B751" s="4" t="s">
        <v>1534</v>
      </c>
      <c r="C751" s="3" t="s">
        <v>1535</v>
      </c>
      <c r="D751" s="11">
        <v>80500</v>
      </c>
      <c r="E751" s="11">
        <v>13527</v>
      </c>
      <c r="F751" s="9">
        <f>E751/D751*100</f>
        <v>16.803726708074535</v>
      </c>
      <c r="G751" s="6" t="s">
        <v>20</v>
      </c>
      <c r="H751">
        <v>366</v>
      </c>
      <c r="I751" s="11">
        <f>E751/H751</f>
        <v>36.959016393442624</v>
      </c>
      <c r="J751" t="s">
        <v>107</v>
      </c>
      <c r="K751" t="s">
        <v>108</v>
      </c>
      <c r="L751" s="19">
        <f>(((N751/60)/60)/24)+DATE(1970,1,1)</f>
        <v>41920.208333333336</v>
      </c>
      <c r="M751" s="16">
        <f>(((N751/60)/60)/24)+DATE(1970,1,1)</f>
        <v>41920.208333333336</v>
      </c>
      <c r="N751">
        <v>1412744400</v>
      </c>
      <c r="O751" s="19">
        <f>(((P751/60)/60)/24)+DATE(1970,1,1)</f>
        <v>41932.208333333336</v>
      </c>
      <c r="P751">
        <v>1413781200</v>
      </c>
      <c r="Q751" t="b">
        <v>0</v>
      </c>
      <c r="R751" t="b">
        <v>1</v>
      </c>
      <c r="S751" t="s">
        <v>65</v>
      </c>
      <c r="T751" t="str">
        <f>LEFT(S751,FIND("~",SUBSTITUTE(S751,"/","~",LEN(S751)-LEN(SUBSTITUTE(S751,"/",""))))-1)</f>
        <v>technology</v>
      </c>
      <c r="U751" t="str">
        <f>RIGHT(S751,LEN(S751)-FIND("/",S751))</f>
        <v>wearables</v>
      </c>
    </row>
    <row r="752" spans="1:21" x14ac:dyDescent="0.35">
      <c r="A752">
        <v>750</v>
      </c>
      <c r="B752" s="4" t="s">
        <v>1536</v>
      </c>
      <c r="C752" s="3" t="s">
        <v>1537</v>
      </c>
      <c r="D752" s="11">
        <v>81000</v>
      </c>
      <c r="E752" s="11">
        <v>1</v>
      </c>
      <c r="F752" s="9">
        <f>E752/D752*100</f>
        <v>1.2345679012345679E-3</v>
      </c>
      <c r="G752" s="6" t="s">
        <v>20</v>
      </c>
      <c r="H752">
        <v>1</v>
      </c>
      <c r="I752" s="11">
        <f>E752/H752</f>
        <v>1</v>
      </c>
      <c r="J752" t="s">
        <v>40</v>
      </c>
      <c r="K752" t="s">
        <v>41</v>
      </c>
      <c r="L752" s="19">
        <f>(((N752/60)/60)/24)+DATE(1970,1,1)</f>
        <v>40360.208333333336</v>
      </c>
      <c r="M752" s="16">
        <f>(((N752/60)/60)/24)+DATE(1970,1,1)</f>
        <v>40360.208333333336</v>
      </c>
      <c r="N752">
        <v>1277960400</v>
      </c>
      <c r="O752" s="19">
        <f>(((P752/60)/60)/24)+DATE(1970,1,1)</f>
        <v>40385.208333333336</v>
      </c>
      <c r="P752">
        <v>1280120400</v>
      </c>
      <c r="Q752" t="b">
        <v>0</v>
      </c>
      <c r="R752" t="b">
        <v>0</v>
      </c>
      <c r="S752" t="s">
        <v>50</v>
      </c>
      <c r="T752" t="str">
        <f>LEFT(S752,FIND("~",SUBSTITUTE(S752,"/","~",LEN(S752)-LEN(SUBSTITUTE(S752,"/",""))))-1)</f>
        <v>music</v>
      </c>
      <c r="U752" t="str">
        <f>RIGHT(S752,LEN(S752)-FIND("/",S752))</f>
        <v>electric music</v>
      </c>
    </row>
    <row r="753" spans="1:21" x14ac:dyDescent="0.35">
      <c r="A753">
        <v>751</v>
      </c>
      <c r="B753" s="4" t="s">
        <v>1538</v>
      </c>
      <c r="C753" s="3" t="s">
        <v>1539</v>
      </c>
      <c r="D753" s="11">
        <v>81200</v>
      </c>
      <c r="E753" s="11">
        <v>8363</v>
      </c>
      <c r="F753" s="9">
        <f>E753/D753*100</f>
        <v>10.299261083743842</v>
      </c>
      <c r="G753" s="6" t="s">
        <v>20</v>
      </c>
      <c r="H753">
        <v>270</v>
      </c>
      <c r="I753" s="11">
        <f>E753/H753</f>
        <v>30.974074074074075</v>
      </c>
      <c r="J753" t="s">
        <v>21</v>
      </c>
      <c r="K753" t="s">
        <v>22</v>
      </c>
      <c r="L753" s="19">
        <f>(((N753/60)/60)/24)+DATE(1970,1,1)</f>
        <v>42446.208333333328</v>
      </c>
      <c r="M753" s="16">
        <f>(((N753/60)/60)/24)+DATE(1970,1,1)</f>
        <v>42446.208333333328</v>
      </c>
      <c r="N753">
        <v>1458190800</v>
      </c>
      <c r="O753" s="19">
        <f>(((P753/60)/60)/24)+DATE(1970,1,1)</f>
        <v>42461.208333333328</v>
      </c>
      <c r="P753">
        <v>1459486800</v>
      </c>
      <c r="Q753" t="b">
        <v>1</v>
      </c>
      <c r="R753" t="b">
        <v>1</v>
      </c>
      <c r="S753" t="s">
        <v>68</v>
      </c>
      <c r="T753" t="str">
        <f>LEFT(S753,FIND("~",SUBSTITUTE(S753,"/","~",LEN(S753)-LEN(SUBSTITUTE(S753,"/",""))))-1)</f>
        <v>publishing</v>
      </c>
      <c r="U753" t="str">
        <f>RIGHT(S753,LEN(S753)-FIND("/",S753))</f>
        <v>nonfiction</v>
      </c>
    </row>
    <row r="754" spans="1:21" x14ac:dyDescent="0.35">
      <c r="A754">
        <v>752</v>
      </c>
      <c r="B754" s="4" t="s">
        <v>1540</v>
      </c>
      <c r="C754" s="3" t="s">
        <v>1541</v>
      </c>
      <c r="D754" s="11">
        <v>81300</v>
      </c>
      <c r="E754" s="11">
        <v>5362</v>
      </c>
      <c r="F754" s="9">
        <f>E754/D754*100</f>
        <v>6.5953259532595325</v>
      </c>
      <c r="G754" s="6" t="s">
        <v>20</v>
      </c>
      <c r="H754">
        <v>114</v>
      </c>
      <c r="I754" s="11">
        <f>E754/H754</f>
        <v>47.035087719298247</v>
      </c>
      <c r="J754" t="s">
        <v>21</v>
      </c>
      <c r="K754" t="s">
        <v>22</v>
      </c>
      <c r="L754" s="19">
        <f>(((N754/60)/60)/24)+DATE(1970,1,1)</f>
        <v>40395.208333333336</v>
      </c>
      <c r="M754" s="16">
        <f>(((N754/60)/60)/24)+DATE(1970,1,1)</f>
        <v>40395.208333333336</v>
      </c>
      <c r="N754">
        <v>1280984400</v>
      </c>
      <c r="O754" s="19">
        <f>(((P754/60)/60)/24)+DATE(1970,1,1)</f>
        <v>40413.208333333336</v>
      </c>
      <c r="P754">
        <v>1282539600</v>
      </c>
      <c r="Q754" t="b">
        <v>0</v>
      </c>
      <c r="R754" t="b">
        <v>1</v>
      </c>
      <c r="S754" t="s">
        <v>33</v>
      </c>
      <c r="T754" t="str">
        <f>LEFT(S754,FIND("~",SUBSTITUTE(S754,"/","~",LEN(S754)-LEN(SUBSTITUTE(S754,"/",""))))-1)</f>
        <v>theater</v>
      </c>
      <c r="U754" t="str">
        <f>RIGHT(S754,LEN(S754)-FIND("/",S754))</f>
        <v>plays</v>
      </c>
    </row>
    <row r="755" spans="1:21" x14ac:dyDescent="0.35">
      <c r="A755">
        <v>753</v>
      </c>
      <c r="B755" s="4" t="s">
        <v>1542</v>
      </c>
      <c r="C755" s="3" t="s">
        <v>1543</v>
      </c>
      <c r="D755" s="11">
        <v>81600</v>
      </c>
      <c r="E755" s="11">
        <v>12065</v>
      </c>
      <c r="F755" s="9">
        <f>E755/D755*100</f>
        <v>14.785539215686274</v>
      </c>
      <c r="G755" s="6" t="s">
        <v>20</v>
      </c>
      <c r="H755">
        <v>137</v>
      </c>
      <c r="I755" s="11">
        <f>E755/H755</f>
        <v>88.065693430656935</v>
      </c>
      <c r="J755" t="s">
        <v>21</v>
      </c>
      <c r="K755" t="s">
        <v>22</v>
      </c>
      <c r="L755" s="19">
        <f>(((N755/60)/60)/24)+DATE(1970,1,1)</f>
        <v>40321.208333333336</v>
      </c>
      <c r="M755" s="16">
        <f>(((N755/60)/60)/24)+DATE(1970,1,1)</f>
        <v>40321.208333333336</v>
      </c>
      <c r="N755">
        <v>1274590800</v>
      </c>
      <c r="O755" s="19">
        <f>(((P755/60)/60)/24)+DATE(1970,1,1)</f>
        <v>40336.208333333336</v>
      </c>
      <c r="P755">
        <v>1275886800</v>
      </c>
      <c r="Q755" t="b">
        <v>0</v>
      </c>
      <c r="R755" t="b">
        <v>0</v>
      </c>
      <c r="S755" t="s">
        <v>122</v>
      </c>
      <c r="T755" t="str">
        <f>LEFT(S755,FIND("~",SUBSTITUTE(S755,"/","~",LEN(S755)-LEN(SUBSTITUTE(S755,"/",""))))-1)</f>
        <v>photography</v>
      </c>
      <c r="U755" t="str">
        <f>RIGHT(S755,LEN(S755)-FIND("/",S755))</f>
        <v>photography books</v>
      </c>
    </row>
    <row r="756" spans="1:21" x14ac:dyDescent="0.35">
      <c r="A756">
        <v>754</v>
      </c>
      <c r="B756" s="4" t="s">
        <v>1544</v>
      </c>
      <c r="C756" s="3" t="s">
        <v>1545</v>
      </c>
      <c r="D756" s="11">
        <v>82800</v>
      </c>
      <c r="E756" s="11">
        <v>118603</v>
      </c>
      <c r="F756" s="9">
        <f>E756/D756*100</f>
        <v>143.24033816425123</v>
      </c>
      <c r="G756" s="6" t="s">
        <v>20</v>
      </c>
      <c r="H756">
        <v>3205</v>
      </c>
      <c r="I756" s="11">
        <f>E756/H756</f>
        <v>37.005616224648989</v>
      </c>
      <c r="J756" t="s">
        <v>21</v>
      </c>
      <c r="K756" t="s">
        <v>22</v>
      </c>
      <c r="L756" s="19">
        <f>(((N756/60)/60)/24)+DATE(1970,1,1)</f>
        <v>41210.208333333336</v>
      </c>
      <c r="M756" s="16">
        <f>(((N756/60)/60)/24)+DATE(1970,1,1)</f>
        <v>41210.208333333336</v>
      </c>
      <c r="N756">
        <v>1351400400</v>
      </c>
      <c r="O756" s="19">
        <f>(((P756/60)/60)/24)+DATE(1970,1,1)</f>
        <v>41263.25</v>
      </c>
      <c r="P756">
        <v>1355983200</v>
      </c>
      <c r="Q756" t="b">
        <v>0</v>
      </c>
      <c r="R756" t="b">
        <v>0</v>
      </c>
      <c r="S756" t="s">
        <v>33</v>
      </c>
      <c r="T756" t="str">
        <f>LEFT(S756,FIND("~",SUBSTITUTE(S756,"/","~",LEN(S756)-LEN(SUBSTITUTE(S756,"/",""))))-1)</f>
        <v>theater</v>
      </c>
      <c r="U756" t="str">
        <f>RIGHT(S756,LEN(S756)-FIND("/",S756))</f>
        <v>plays</v>
      </c>
    </row>
    <row r="757" spans="1:21" x14ac:dyDescent="0.35">
      <c r="A757">
        <v>755</v>
      </c>
      <c r="B757" s="4" t="s">
        <v>1546</v>
      </c>
      <c r="C757" s="3" t="s">
        <v>1547</v>
      </c>
      <c r="D757" s="11">
        <v>83000</v>
      </c>
      <c r="E757" s="11">
        <v>7496</v>
      </c>
      <c r="F757" s="9">
        <f>E757/D757*100</f>
        <v>9.03132530120482</v>
      </c>
      <c r="G757" s="6" t="s">
        <v>20</v>
      </c>
      <c r="H757">
        <v>288</v>
      </c>
      <c r="I757" s="11">
        <f>E757/H757</f>
        <v>26.027777777777779</v>
      </c>
      <c r="J757" t="s">
        <v>36</v>
      </c>
      <c r="K757" t="s">
        <v>37</v>
      </c>
      <c r="L757" s="19">
        <f>(((N757/60)/60)/24)+DATE(1970,1,1)</f>
        <v>43096.25</v>
      </c>
      <c r="M757" s="16">
        <f>(((N757/60)/60)/24)+DATE(1970,1,1)</f>
        <v>43096.25</v>
      </c>
      <c r="N757">
        <v>1514354400</v>
      </c>
      <c r="O757" s="19">
        <f>(((P757/60)/60)/24)+DATE(1970,1,1)</f>
        <v>43108.25</v>
      </c>
      <c r="P757">
        <v>1515391200</v>
      </c>
      <c r="Q757" t="b">
        <v>0</v>
      </c>
      <c r="R757" t="b">
        <v>1</v>
      </c>
      <c r="S757" t="s">
        <v>33</v>
      </c>
      <c r="T757" t="str">
        <f>LEFT(S757,FIND("~",SUBSTITUTE(S757,"/","~",LEN(S757)-LEN(SUBSTITUTE(S757,"/",""))))-1)</f>
        <v>theater</v>
      </c>
      <c r="U757" t="str">
        <f>RIGHT(S757,LEN(S757)-FIND("/",S757))</f>
        <v>plays</v>
      </c>
    </row>
    <row r="758" spans="1:21" x14ac:dyDescent="0.35">
      <c r="A758">
        <v>756</v>
      </c>
      <c r="B758" s="4" t="s">
        <v>1548</v>
      </c>
      <c r="C758" s="3" t="s">
        <v>1549</v>
      </c>
      <c r="D758" s="11">
        <v>83300</v>
      </c>
      <c r="E758" s="11">
        <v>10037</v>
      </c>
      <c r="F758" s="9">
        <f>E758/D758*100</f>
        <v>12.04921968787515</v>
      </c>
      <c r="G758" s="6" t="s">
        <v>20</v>
      </c>
      <c r="H758">
        <v>148</v>
      </c>
      <c r="I758" s="11">
        <f>E758/H758</f>
        <v>67.817567567567565</v>
      </c>
      <c r="J758" t="s">
        <v>21</v>
      </c>
      <c r="K758" t="s">
        <v>22</v>
      </c>
      <c r="L758" s="19">
        <f>(((N758/60)/60)/24)+DATE(1970,1,1)</f>
        <v>42024.25</v>
      </c>
      <c r="M758" s="16">
        <f>(((N758/60)/60)/24)+DATE(1970,1,1)</f>
        <v>42024.25</v>
      </c>
      <c r="N758">
        <v>1421733600</v>
      </c>
      <c r="O758" s="19">
        <f>(((P758/60)/60)/24)+DATE(1970,1,1)</f>
        <v>42030.25</v>
      </c>
      <c r="P758">
        <v>1422252000</v>
      </c>
      <c r="Q758" t="b">
        <v>0</v>
      </c>
      <c r="R758" t="b">
        <v>0</v>
      </c>
      <c r="S758" t="s">
        <v>33</v>
      </c>
      <c r="T758" t="str">
        <f>LEFT(S758,FIND("~",SUBSTITUTE(S758,"/","~",LEN(S758)-LEN(SUBSTITUTE(S758,"/",""))))-1)</f>
        <v>theater</v>
      </c>
      <c r="U758" t="str">
        <f>RIGHT(S758,LEN(S758)-FIND("/",S758))</f>
        <v>plays</v>
      </c>
    </row>
    <row r="759" spans="1:21" x14ac:dyDescent="0.35">
      <c r="A759">
        <v>757</v>
      </c>
      <c r="B759" s="4" t="s">
        <v>1550</v>
      </c>
      <c r="C759" s="3" t="s">
        <v>1551</v>
      </c>
      <c r="D759" s="11">
        <v>84300</v>
      </c>
      <c r="E759" s="11">
        <v>5696</v>
      </c>
      <c r="F759" s="9">
        <f>E759/D759*100</f>
        <v>6.7568208778173195</v>
      </c>
      <c r="G759" s="6" t="s">
        <v>20</v>
      </c>
      <c r="H759">
        <v>114</v>
      </c>
      <c r="I759" s="11">
        <f>E759/H759</f>
        <v>49.964912280701753</v>
      </c>
      <c r="J759" t="s">
        <v>21</v>
      </c>
      <c r="K759" t="s">
        <v>22</v>
      </c>
      <c r="L759" s="19">
        <f>(((N759/60)/60)/24)+DATE(1970,1,1)</f>
        <v>40675.208333333336</v>
      </c>
      <c r="M759" s="16">
        <f>(((N759/60)/60)/24)+DATE(1970,1,1)</f>
        <v>40675.208333333336</v>
      </c>
      <c r="N759">
        <v>1305176400</v>
      </c>
      <c r="O759" s="19">
        <f>(((P759/60)/60)/24)+DATE(1970,1,1)</f>
        <v>40679.208333333336</v>
      </c>
      <c r="P759">
        <v>1305522000</v>
      </c>
      <c r="Q759" t="b">
        <v>0</v>
      </c>
      <c r="R759" t="b">
        <v>0</v>
      </c>
      <c r="S759" t="s">
        <v>53</v>
      </c>
      <c r="T759" t="str">
        <f>LEFT(S759,FIND("~",SUBSTITUTE(S759,"/","~",LEN(S759)-LEN(SUBSTITUTE(S759,"/",""))))-1)</f>
        <v>film &amp; video</v>
      </c>
      <c r="U759" t="str">
        <f>RIGHT(S759,LEN(S759)-FIND("/",S759))</f>
        <v>drama</v>
      </c>
    </row>
    <row r="760" spans="1:21" x14ac:dyDescent="0.35">
      <c r="A760">
        <v>758</v>
      </c>
      <c r="B760" s="4" t="s">
        <v>1552</v>
      </c>
      <c r="C760" s="3" t="s">
        <v>1553</v>
      </c>
      <c r="D760" s="11">
        <v>84400</v>
      </c>
      <c r="E760" s="11">
        <v>167005</v>
      </c>
      <c r="F760" s="9">
        <f>E760/D760*100</f>
        <v>197.87322274881515</v>
      </c>
      <c r="G760" s="6" t="s">
        <v>20</v>
      </c>
      <c r="H760">
        <v>1518</v>
      </c>
      <c r="I760" s="11">
        <f>E760/H760</f>
        <v>110.01646903820817</v>
      </c>
      <c r="J760" t="s">
        <v>15</v>
      </c>
      <c r="K760" t="s">
        <v>16</v>
      </c>
      <c r="L760" s="19">
        <f>(((N760/60)/60)/24)+DATE(1970,1,1)</f>
        <v>41936.208333333336</v>
      </c>
      <c r="M760" s="16">
        <f>(((N760/60)/60)/24)+DATE(1970,1,1)</f>
        <v>41936.208333333336</v>
      </c>
      <c r="N760">
        <v>1414126800</v>
      </c>
      <c r="O760" s="19">
        <f>(((P760/60)/60)/24)+DATE(1970,1,1)</f>
        <v>41945.208333333336</v>
      </c>
      <c r="P760">
        <v>1414904400</v>
      </c>
      <c r="Q760" t="b">
        <v>0</v>
      </c>
      <c r="R760" t="b">
        <v>0</v>
      </c>
      <c r="S760" t="s">
        <v>23</v>
      </c>
      <c r="T760" t="str">
        <f>LEFT(S760,FIND("~",SUBSTITUTE(S760,"/","~",LEN(S760)-LEN(SUBSTITUTE(S760,"/",""))))-1)</f>
        <v>music</v>
      </c>
      <c r="U760" t="str">
        <f>RIGHT(S760,LEN(S760)-FIND("/",S760))</f>
        <v>rock</v>
      </c>
    </row>
    <row r="761" spans="1:21" ht="31" x14ac:dyDescent="0.35">
      <c r="A761">
        <v>759</v>
      </c>
      <c r="B761" s="4" t="s">
        <v>1554</v>
      </c>
      <c r="C761" s="3" t="s">
        <v>1555</v>
      </c>
      <c r="D761" s="11">
        <v>84400</v>
      </c>
      <c r="E761" s="11">
        <v>114615</v>
      </c>
      <c r="F761" s="9">
        <f>E761/D761*100</f>
        <v>135.79976303317537</v>
      </c>
      <c r="G761" s="6" t="s">
        <v>20</v>
      </c>
      <c r="H761">
        <v>1274</v>
      </c>
      <c r="I761" s="11">
        <f>E761/H761</f>
        <v>89.964678178963894</v>
      </c>
      <c r="J761" t="s">
        <v>21</v>
      </c>
      <c r="K761" t="s">
        <v>22</v>
      </c>
      <c r="L761" s="19">
        <f>(((N761/60)/60)/24)+DATE(1970,1,1)</f>
        <v>43136.25</v>
      </c>
      <c r="M761" s="16">
        <f>(((N761/60)/60)/24)+DATE(1970,1,1)</f>
        <v>43136.25</v>
      </c>
      <c r="N761">
        <v>1517810400</v>
      </c>
      <c r="O761" s="19">
        <f>(((P761/60)/60)/24)+DATE(1970,1,1)</f>
        <v>43166.25</v>
      </c>
      <c r="P761">
        <v>1520402400</v>
      </c>
      <c r="Q761" t="b">
        <v>0</v>
      </c>
      <c r="R761" t="b">
        <v>0</v>
      </c>
      <c r="S761" t="s">
        <v>50</v>
      </c>
      <c r="T761" t="str">
        <f>LEFT(S761,FIND("~",SUBSTITUTE(S761,"/","~",LEN(S761)-LEN(SUBSTITUTE(S761,"/",""))))-1)</f>
        <v>music</v>
      </c>
      <c r="U761" t="str">
        <f>RIGHT(S761,LEN(S761)-FIND("/",S761))</f>
        <v>electric music</v>
      </c>
    </row>
    <row r="762" spans="1:21" x14ac:dyDescent="0.35">
      <c r="A762">
        <v>760</v>
      </c>
      <c r="B762" s="4" t="s">
        <v>1556</v>
      </c>
      <c r="C762" s="3" t="s">
        <v>1557</v>
      </c>
      <c r="D762" s="11">
        <v>84500</v>
      </c>
      <c r="E762" s="11">
        <v>16592</v>
      </c>
      <c r="F762" s="9">
        <f>E762/D762*100</f>
        <v>19.635502958579881</v>
      </c>
      <c r="G762" s="6" t="s">
        <v>20</v>
      </c>
      <c r="H762">
        <v>210</v>
      </c>
      <c r="I762" s="11">
        <f>E762/H762</f>
        <v>79.009523809523813</v>
      </c>
      <c r="J762" t="s">
        <v>107</v>
      </c>
      <c r="K762" t="s">
        <v>108</v>
      </c>
      <c r="L762" s="19">
        <f>(((N762/60)/60)/24)+DATE(1970,1,1)</f>
        <v>43678.208333333328</v>
      </c>
      <c r="M762" s="16">
        <f>(((N762/60)/60)/24)+DATE(1970,1,1)</f>
        <v>43678.208333333328</v>
      </c>
      <c r="N762">
        <v>1564635600</v>
      </c>
      <c r="O762" s="19">
        <f>(((P762/60)/60)/24)+DATE(1970,1,1)</f>
        <v>43707.208333333328</v>
      </c>
      <c r="P762">
        <v>1567141200</v>
      </c>
      <c r="Q762" t="b">
        <v>0</v>
      </c>
      <c r="R762" t="b">
        <v>1</v>
      </c>
      <c r="S762" t="s">
        <v>89</v>
      </c>
      <c r="T762" t="str">
        <f>LEFT(S762,FIND("~",SUBSTITUTE(S762,"/","~",LEN(S762)-LEN(SUBSTITUTE(S762,"/",""))))-1)</f>
        <v>games</v>
      </c>
      <c r="U762" t="str">
        <f>RIGHT(S762,LEN(S762)-FIND("/",S762))</f>
        <v>video games</v>
      </c>
    </row>
    <row r="763" spans="1:21" x14ac:dyDescent="0.35">
      <c r="A763">
        <v>761</v>
      </c>
      <c r="B763" s="4" t="s">
        <v>1558</v>
      </c>
      <c r="C763" s="3" t="s">
        <v>1559</v>
      </c>
      <c r="D763" s="11">
        <v>84500</v>
      </c>
      <c r="E763" s="11">
        <v>14420</v>
      </c>
      <c r="F763" s="9">
        <f>E763/D763*100</f>
        <v>17.065088757396449</v>
      </c>
      <c r="G763" s="6" t="s">
        <v>20</v>
      </c>
      <c r="H763">
        <v>166</v>
      </c>
      <c r="I763" s="11">
        <f>E763/H763</f>
        <v>86.867469879518069</v>
      </c>
      <c r="J763" t="s">
        <v>21</v>
      </c>
      <c r="K763" t="s">
        <v>22</v>
      </c>
      <c r="L763" s="19">
        <f>(((N763/60)/60)/24)+DATE(1970,1,1)</f>
        <v>42938.208333333328</v>
      </c>
      <c r="M763" s="16">
        <f>(((N763/60)/60)/24)+DATE(1970,1,1)</f>
        <v>42938.208333333328</v>
      </c>
      <c r="N763">
        <v>1500699600</v>
      </c>
      <c r="O763" s="19">
        <f>(((P763/60)/60)/24)+DATE(1970,1,1)</f>
        <v>42943.208333333328</v>
      </c>
      <c r="P763">
        <v>1501131600</v>
      </c>
      <c r="Q763" t="b">
        <v>0</v>
      </c>
      <c r="R763" t="b">
        <v>0</v>
      </c>
      <c r="S763" t="s">
        <v>23</v>
      </c>
      <c r="T763" t="str">
        <f>LEFT(S763,FIND("~",SUBSTITUTE(S763,"/","~",LEN(S763)-LEN(SUBSTITUTE(S763,"/",""))))-1)</f>
        <v>music</v>
      </c>
      <c r="U763" t="str">
        <f>RIGHT(S763,LEN(S763)-FIND("/",S763))</f>
        <v>rock</v>
      </c>
    </row>
    <row r="764" spans="1:21" x14ac:dyDescent="0.35">
      <c r="A764">
        <v>762</v>
      </c>
      <c r="B764" s="4" t="s">
        <v>668</v>
      </c>
      <c r="C764" s="3" t="s">
        <v>1560</v>
      </c>
      <c r="D764" s="11">
        <v>84600</v>
      </c>
      <c r="E764" s="11">
        <v>6204</v>
      </c>
      <c r="F764" s="9">
        <f>E764/D764*100</f>
        <v>7.333333333333333</v>
      </c>
      <c r="G764" s="6" t="s">
        <v>20</v>
      </c>
      <c r="H764">
        <v>100</v>
      </c>
      <c r="I764" s="11">
        <f>E764/H764</f>
        <v>62.04</v>
      </c>
      <c r="J764" t="s">
        <v>26</v>
      </c>
      <c r="K764" t="s">
        <v>27</v>
      </c>
      <c r="L764" s="19">
        <f>(((N764/60)/60)/24)+DATE(1970,1,1)</f>
        <v>41241.25</v>
      </c>
      <c r="M764" s="16">
        <f>(((N764/60)/60)/24)+DATE(1970,1,1)</f>
        <v>41241.25</v>
      </c>
      <c r="N764">
        <v>1354082400</v>
      </c>
      <c r="O764" s="19">
        <f>(((P764/60)/60)/24)+DATE(1970,1,1)</f>
        <v>41252.25</v>
      </c>
      <c r="P764">
        <v>1355032800</v>
      </c>
      <c r="Q764" t="b">
        <v>0</v>
      </c>
      <c r="R764" t="b">
        <v>0</v>
      </c>
      <c r="S764" t="s">
        <v>159</v>
      </c>
      <c r="T764" t="str">
        <f>LEFT(S764,FIND("~",SUBSTITUTE(S764,"/","~",LEN(S764)-LEN(SUBSTITUTE(S764,"/",""))))-1)</f>
        <v>music</v>
      </c>
      <c r="U764" t="str">
        <f>RIGHT(S764,LEN(S764)-FIND("/",S764))</f>
        <v>jazz</v>
      </c>
    </row>
    <row r="765" spans="1:21" x14ac:dyDescent="0.35">
      <c r="A765">
        <v>763</v>
      </c>
      <c r="B765" s="4" t="s">
        <v>1561</v>
      </c>
      <c r="C765" s="3" t="s">
        <v>1562</v>
      </c>
      <c r="D765" s="11">
        <v>84900</v>
      </c>
      <c r="E765" s="11">
        <v>6338</v>
      </c>
      <c r="F765" s="9">
        <f>E765/D765*100</f>
        <v>7.4652532391048299</v>
      </c>
      <c r="G765" s="6" t="s">
        <v>20</v>
      </c>
      <c r="H765">
        <v>235</v>
      </c>
      <c r="I765" s="11">
        <f>E765/H765</f>
        <v>26.970212765957445</v>
      </c>
      <c r="J765" t="s">
        <v>21</v>
      </c>
      <c r="K765" t="s">
        <v>22</v>
      </c>
      <c r="L765" s="19">
        <f>(((N765/60)/60)/24)+DATE(1970,1,1)</f>
        <v>41037.208333333336</v>
      </c>
      <c r="M765" s="16">
        <f>(((N765/60)/60)/24)+DATE(1970,1,1)</f>
        <v>41037.208333333336</v>
      </c>
      <c r="N765">
        <v>1336453200</v>
      </c>
      <c r="O765" s="19">
        <f>(((P765/60)/60)/24)+DATE(1970,1,1)</f>
        <v>41072.208333333336</v>
      </c>
      <c r="P765">
        <v>1339477200</v>
      </c>
      <c r="Q765" t="b">
        <v>0</v>
      </c>
      <c r="R765" t="b">
        <v>1</v>
      </c>
      <c r="S765" t="s">
        <v>33</v>
      </c>
      <c r="T765" t="str">
        <f>LEFT(S765,FIND("~",SUBSTITUTE(S765,"/","~",LEN(S765)-LEN(SUBSTITUTE(S765,"/",""))))-1)</f>
        <v>theater</v>
      </c>
      <c r="U765" t="str">
        <f>RIGHT(S765,LEN(S765)-FIND("/",S765))</f>
        <v>plays</v>
      </c>
    </row>
    <row r="766" spans="1:21" ht="31" x14ac:dyDescent="0.35">
      <c r="A766">
        <v>764</v>
      </c>
      <c r="B766" s="4" t="s">
        <v>1563</v>
      </c>
      <c r="C766" s="3" t="s">
        <v>1564</v>
      </c>
      <c r="D766" s="11">
        <v>85000</v>
      </c>
      <c r="E766" s="11">
        <v>8010</v>
      </c>
      <c r="F766" s="9">
        <f>E766/D766*100</f>
        <v>9.4235294117647062</v>
      </c>
      <c r="G766" s="6" t="s">
        <v>20</v>
      </c>
      <c r="H766">
        <v>148</v>
      </c>
      <c r="I766" s="11">
        <f>E766/H766</f>
        <v>54.121621621621621</v>
      </c>
      <c r="J766" t="s">
        <v>21</v>
      </c>
      <c r="K766" t="s">
        <v>22</v>
      </c>
      <c r="L766" s="19">
        <f>(((N766/60)/60)/24)+DATE(1970,1,1)</f>
        <v>40676.208333333336</v>
      </c>
      <c r="M766" s="16">
        <f>(((N766/60)/60)/24)+DATE(1970,1,1)</f>
        <v>40676.208333333336</v>
      </c>
      <c r="N766">
        <v>1305262800</v>
      </c>
      <c r="O766" s="19">
        <f>(((P766/60)/60)/24)+DATE(1970,1,1)</f>
        <v>40684.208333333336</v>
      </c>
      <c r="P766">
        <v>1305954000</v>
      </c>
      <c r="Q766" t="b">
        <v>0</v>
      </c>
      <c r="R766" t="b">
        <v>0</v>
      </c>
      <c r="S766" t="s">
        <v>23</v>
      </c>
      <c r="T766" t="str">
        <f>LEFT(S766,FIND("~",SUBSTITUTE(S766,"/","~",LEN(S766)-LEN(SUBSTITUTE(S766,"/",""))))-1)</f>
        <v>music</v>
      </c>
      <c r="U766" t="str">
        <f>RIGHT(S766,LEN(S766)-FIND("/",S766))</f>
        <v>rock</v>
      </c>
    </row>
    <row r="767" spans="1:21" x14ac:dyDescent="0.35">
      <c r="A767">
        <v>765</v>
      </c>
      <c r="B767" s="4" t="s">
        <v>1565</v>
      </c>
      <c r="C767" s="3" t="s">
        <v>1566</v>
      </c>
      <c r="D767" s="11">
        <v>85600</v>
      </c>
      <c r="E767" s="11">
        <v>8125</v>
      </c>
      <c r="F767" s="9">
        <f>E767/D767*100</f>
        <v>9.4918224299065415</v>
      </c>
      <c r="G767" s="6" t="s">
        <v>20</v>
      </c>
      <c r="H767">
        <v>198</v>
      </c>
      <c r="I767" s="11">
        <f>E767/H767</f>
        <v>41.035353535353536</v>
      </c>
      <c r="J767" t="s">
        <v>21</v>
      </c>
      <c r="K767" t="s">
        <v>22</v>
      </c>
      <c r="L767" s="19">
        <f>(((N767/60)/60)/24)+DATE(1970,1,1)</f>
        <v>42840.208333333328</v>
      </c>
      <c r="M767" s="16">
        <f>(((N767/60)/60)/24)+DATE(1970,1,1)</f>
        <v>42840.208333333328</v>
      </c>
      <c r="N767">
        <v>1492232400</v>
      </c>
      <c r="O767" s="19">
        <f>(((P767/60)/60)/24)+DATE(1970,1,1)</f>
        <v>42865.208333333328</v>
      </c>
      <c r="P767">
        <v>1494392400</v>
      </c>
      <c r="Q767" t="b">
        <v>1</v>
      </c>
      <c r="R767" t="b">
        <v>1</v>
      </c>
      <c r="S767" t="s">
        <v>60</v>
      </c>
      <c r="T767" t="str">
        <f>LEFT(S767,FIND("~",SUBSTITUTE(S767,"/","~",LEN(S767)-LEN(SUBSTITUTE(S767,"/",""))))-1)</f>
        <v>music</v>
      </c>
      <c r="U767" t="str">
        <f>RIGHT(S767,LEN(S767)-FIND("/",S767))</f>
        <v>indie rock</v>
      </c>
    </row>
    <row r="768" spans="1:21" ht="31" x14ac:dyDescent="0.35">
      <c r="A768">
        <v>766</v>
      </c>
      <c r="B768" s="4" t="s">
        <v>1567</v>
      </c>
      <c r="C768" s="3" t="s">
        <v>1568</v>
      </c>
      <c r="D768" s="11">
        <v>85900</v>
      </c>
      <c r="E768" s="11">
        <v>13653</v>
      </c>
      <c r="F768" s="9">
        <f>E768/D768*100</f>
        <v>15.89406286379511</v>
      </c>
      <c r="G768" s="6" t="s">
        <v>20</v>
      </c>
      <c r="H768">
        <v>248</v>
      </c>
      <c r="I768" s="11">
        <f>E768/H768</f>
        <v>55.052419354838712</v>
      </c>
      <c r="J768" t="s">
        <v>26</v>
      </c>
      <c r="K768" t="s">
        <v>27</v>
      </c>
      <c r="L768" s="19">
        <f>(((N768/60)/60)/24)+DATE(1970,1,1)</f>
        <v>43362.208333333328</v>
      </c>
      <c r="M768" s="16">
        <f>(((N768/60)/60)/24)+DATE(1970,1,1)</f>
        <v>43362.208333333328</v>
      </c>
      <c r="N768">
        <v>1537333200</v>
      </c>
      <c r="O768" s="19">
        <f>(((P768/60)/60)/24)+DATE(1970,1,1)</f>
        <v>43363.208333333328</v>
      </c>
      <c r="P768">
        <v>1537419600</v>
      </c>
      <c r="Q768" t="b">
        <v>0</v>
      </c>
      <c r="R768" t="b">
        <v>0</v>
      </c>
      <c r="S768" t="s">
        <v>474</v>
      </c>
      <c r="T768" t="str">
        <f>LEFT(S768,FIND("~",SUBSTITUTE(S768,"/","~",LEN(S768)-LEN(SUBSTITUTE(S768,"/",""))))-1)</f>
        <v>film &amp; video</v>
      </c>
      <c r="U768" t="str">
        <f>RIGHT(S768,LEN(S768)-FIND("/",S768))</f>
        <v>science fiction</v>
      </c>
    </row>
    <row r="769" spans="1:21" x14ac:dyDescent="0.35">
      <c r="A769">
        <v>767</v>
      </c>
      <c r="B769" s="4" t="s">
        <v>1569</v>
      </c>
      <c r="C769" s="3" t="s">
        <v>1570</v>
      </c>
      <c r="D769" s="11">
        <v>86200</v>
      </c>
      <c r="E769" s="11">
        <v>55372</v>
      </c>
      <c r="F769" s="9">
        <f>E769/D769*100</f>
        <v>64.236658932714619</v>
      </c>
      <c r="G769" s="6" t="s">
        <v>20</v>
      </c>
      <c r="H769">
        <v>513</v>
      </c>
      <c r="I769" s="11">
        <f>E769/H769</f>
        <v>107.93762183235867</v>
      </c>
      <c r="J769" t="s">
        <v>21</v>
      </c>
      <c r="K769" t="s">
        <v>22</v>
      </c>
      <c r="L769" s="19">
        <f>(((N769/60)/60)/24)+DATE(1970,1,1)</f>
        <v>42283.208333333328</v>
      </c>
      <c r="M769" s="16">
        <f>(((N769/60)/60)/24)+DATE(1970,1,1)</f>
        <v>42283.208333333328</v>
      </c>
      <c r="N769">
        <v>1444107600</v>
      </c>
      <c r="O769" s="19">
        <f>(((P769/60)/60)/24)+DATE(1970,1,1)</f>
        <v>42328.25</v>
      </c>
      <c r="P769">
        <v>1447999200</v>
      </c>
      <c r="Q769" t="b">
        <v>0</v>
      </c>
      <c r="R769" t="b">
        <v>0</v>
      </c>
      <c r="S769" t="s">
        <v>206</v>
      </c>
      <c r="T769" t="str">
        <f>LEFT(S769,FIND("~",SUBSTITUTE(S769,"/","~",LEN(S769)-LEN(SUBSTITUTE(S769,"/",""))))-1)</f>
        <v>publishing</v>
      </c>
      <c r="U769" t="str">
        <f>RIGHT(S769,LEN(S769)-FIND("/",S769))</f>
        <v>translations</v>
      </c>
    </row>
    <row r="770" spans="1:21" x14ac:dyDescent="0.35">
      <c r="A770">
        <v>768</v>
      </c>
      <c r="B770" s="4" t="s">
        <v>1571</v>
      </c>
      <c r="C770" s="3" t="s">
        <v>1572</v>
      </c>
      <c r="D770" s="11">
        <v>86400</v>
      </c>
      <c r="E770" s="11">
        <v>11088</v>
      </c>
      <c r="F770" s="9">
        <f>E770/D770*100</f>
        <v>12.833333333333332</v>
      </c>
      <c r="G770" s="6" t="s">
        <v>20</v>
      </c>
      <c r="H770">
        <v>150</v>
      </c>
      <c r="I770" s="11">
        <f>E770/H770</f>
        <v>73.92</v>
      </c>
      <c r="J770" t="s">
        <v>21</v>
      </c>
      <c r="K770" t="s">
        <v>22</v>
      </c>
      <c r="L770" s="19">
        <f>(((N770/60)/60)/24)+DATE(1970,1,1)</f>
        <v>41619.25</v>
      </c>
      <c r="M770" s="16">
        <f>(((N770/60)/60)/24)+DATE(1970,1,1)</f>
        <v>41619.25</v>
      </c>
      <c r="N770">
        <v>1386741600</v>
      </c>
      <c r="O770" s="19">
        <f>(((P770/60)/60)/24)+DATE(1970,1,1)</f>
        <v>41634.25</v>
      </c>
      <c r="P770">
        <v>1388037600</v>
      </c>
      <c r="Q770" t="b">
        <v>0</v>
      </c>
      <c r="R770" t="b">
        <v>0</v>
      </c>
      <c r="S770" t="s">
        <v>33</v>
      </c>
      <c r="T770" t="str">
        <f>LEFT(S770,FIND("~",SUBSTITUTE(S770,"/","~",LEN(S770)-LEN(SUBSTITUTE(S770,"/",""))))-1)</f>
        <v>theater</v>
      </c>
      <c r="U770" t="str">
        <f>RIGHT(S770,LEN(S770)-FIND("/",S770))</f>
        <v>plays</v>
      </c>
    </row>
    <row r="771" spans="1:21" x14ac:dyDescent="0.35">
      <c r="A771">
        <v>769</v>
      </c>
      <c r="B771" s="4" t="s">
        <v>1573</v>
      </c>
      <c r="C771" s="3" t="s">
        <v>1574</v>
      </c>
      <c r="D771" s="11">
        <v>87300</v>
      </c>
      <c r="E771" s="11">
        <v>109106</v>
      </c>
      <c r="F771" s="9">
        <f>E771/D771*100</f>
        <v>124.97823596792669</v>
      </c>
      <c r="G771" s="6" t="s">
        <v>20</v>
      </c>
      <c r="H771">
        <v>3410</v>
      </c>
      <c r="I771" s="11">
        <f>E771/H771</f>
        <v>31.995894428152493</v>
      </c>
      <c r="J771" t="s">
        <v>21</v>
      </c>
      <c r="K771" t="s">
        <v>22</v>
      </c>
      <c r="L771" s="19">
        <f>(((N771/60)/60)/24)+DATE(1970,1,1)</f>
        <v>41501.208333333336</v>
      </c>
      <c r="M771" s="16">
        <f>(((N771/60)/60)/24)+DATE(1970,1,1)</f>
        <v>41501.208333333336</v>
      </c>
      <c r="N771">
        <v>1376542800</v>
      </c>
      <c r="O771" s="19">
        <f>(((P771/60)/60)/24)+DATE(1970,1,1)</f>
        <v>41527.208333333336</v>
      </c>
      <c r="P771">
        <v>1378789200</v>
      </c>
      <c r="Q771" t="b">
        <v>0</v>
      </c>
      <c r="R771" t="b">
        <v>0</v>
      </c>
      <c r="S771" t="s">
        <v>89</v>
      </c>
      <c r="T771" t="str">
        <f>LEFT(S771,FIND("~",SUBSTITUTE(S771,"/","~",LEN(S771)-LEN(SUBSTITUTE(S771,"/",""))))-1)</f>
        <v>games</v>
      </c>
      <c r="U771" t="str">
        <f>RIGHT(S771,LEN(S771)-FIND("/",S771))</f>
        <v>video games</v>
      </c>
    </row>
    <row r="772" spans="1:21" x14ac:dyDescent="0.35">
      <c r="A772">
        <v>770</v>
      </c>
      <c r="B772" s="4" t="s">
        <v>1575</v>
      </c>
      <c r="C772" s="3" t="s">
        <v>1576</v>
      </c>
      <c r="D772" s="11">
        <v>87900</v>
      </c>
      <c r="E772" s="11">
        <v>11642</v>
      </c>
      <c r="F772" s="9">
        <f>E772/D772*100</f>
        <v>13.244596131968144</v>
      </c>
      <c r="G772" s="6" t="s">
        <v>20</v>
      </c>
      <c r="H772">
        <v>216</v>
      </c>
      <c r="I772" s="11">
        <f>E772/H772</f>
        <v>53.898148148148145</v>
      </c>
      <c r="J772" t="s">
        <v>107</v>
      </c>
      <c r="K772" t="s">
        <v>108</v>
      </c>
      <c r="L772" s="19">
        <f>(((N772/60)/60)/24)+DATE(1970,1,1)</f>
        <v>41743.208333333336</v>
      </c>
      <c r="M772" s="16">
        <f>(((N772/60)/60)/24)+DATE(1970,1,1)</f>
        <v>41743.208333333336</v>
      </c>
      <c r="N772">
        <v>1397451600</v>
      </c>
      <c r="O772" s="19">
        <f>(((P772/60)/60)/24)+DATE(1970,1,1)</f>
        <v>41750.208333333336</v>
      </c>
      <c r="P772">
        <v>1398056400</v>
      </c>
      <c r="Q772" t="b">
        <v>0</v>
      </c>
      <c r="R772" t="b">
        <v>1</v>
      </c>
      <c r="S772" t="s">
        <v>33</v>
      </c>
      <c r="T772" t="str">
        <f>LEFT(S772,FIND("~",SUBSTITUTE(S772,"/","~",LEN(S772)-LEN(SUBSTITUTE(S772,"/",""))))-1)</f>
        <v>theater</v>
      </c>
      <c r="U772" t="str">
        <f>RIGHT(S772,LEN(S772)-FIND("/",S772))</f>
        <v>plays</v>
      </c>
    </row>
    <row r="773" spans="1:21" x14ac:dyDescent="0.35">
      <c r="A773">
        <v>771</v>
      </c>
      <c r="B773" s="4" t="s">
        <v>1577</v>
      </c>
      <c r="C773" s="3" t="s">
        <v>1578</v>
      </c>
      <c r="D773" s="11">
        <v>88400</v>
      </c>
      <c r="E773" s="11">
        <v>2769</v>
      </c>
      <c r="F773" s="9">
        <f>E773/D773*100</f>
        <v>3.132352941176471</v>
      </c>
      <c r="G773" s="6" t="s">
        <v>20</v>
      </c>
      <c r="H773">
        <v>26</v>
      </c>
      <c r="I773" s="11">
        <f>E773/H773</f>
        <v>106.5</v>
      </c>
      <c r="J773" t="s">
        <v>21</v>
      </c>
      <c r="K773" t="s">
        <v>22</v>
      </c>
      <c r="L773" s="19">
        <f>(((N773/60)/60)/24)+DATE(1970,1,1)</f>
        <v>43491.25</v>
      </c>
      <c r="M773" s="16">
        <f>(((N773/60)/60)/24)+DATE(1970,1,1)</f>
        <v>43491.25</v>
      </c>
      <c r="N773">
        <v>1548482400</v>
      </c>
      <c r="O773" s="19">
        <f>(((P773/60)/60)/24)+DATE(1970,1,1)</f>
        <v>43518.25</v>
      </c>
      <c r="P773">
        <v>1550815200</v>
      </c>
      <c r="Q773" t="b">
        <v>0</v>
      </c>
      <c r="R773" t="b">
        <v>0</v>
      </c>
      <c r="S773" t="s">
        <v>33</v>
      </c>
      <c r="T773" t="str">
        <f>LEFT(S773,FIND("~",SUBSTITUTE(S773,"/","~",LEN(S773)-LEN(SUBSTITUTE(S773,"/",""))))-1)</f>
        <v>theater</v>
      </c>
      <c r="U773" t="str">
        <f>RIGHT(S773,LEN(S773)-FIND("/",S773))</f>
        <v>plays</v>
      </c>
    </row>
    <row r="774" spans="1:21" x14ac:dyDescent="0.35">
      <c r="A774">
        <v>772</v>
      </c>
      <c r="B774" s="4" t="s">
        <v>1579</v>
      </c>
      <c r="C774" s="3" t="s">
        <v>1580</v>
      </c>
      <c r="D774" s="11">
        <v>88700</v>
      </c>
      <c r="E774" s="11">
        <v>169586</v>
      </c>
      <c r="F774" s="9">
        <f>E774/D774*100</f>
        <v>191.19052987598647</v>
      </c>
      <c r="G774" s="6" t="s">
        <v>20</v>
      </c>
      <c r="H774">
        <v>5139</v>
      </c>
      <c r="I774" s="11">
        <f>E774/H774</f>
        <v>32.999805409612762</v>
      </c>
      <c r="J774" t="s">
        <v>21</v>
      </c>
      <c r="K774" t="s">
        <v>22</v>
      </c>
      <c r="L774" s="19">
        <f>(((N774/60)/60)/24)+DATE(1970,1,1)</f>
        <v>43505.25</v>
      </c>
      <c r="M774" s="16">
        <f>(((N774/60)/60)/24)+DATE(1970,1,1)</f>
        <v>43505.25</v>
      </c>
      <c r="N774">
        <v>1549692000</v>
      </c>
      <c r="O774" s="19">
        <f>(((P774/60)/60)/24)+DATE(1970,1,1)</f>
        <v>43509.25</v>
      </c>
      <c r="P774">
        <v>1550037600</v>
      </c>
      <c r="Q774" t="b">
        <v>0</v>
      </c>
      <c r="R774" t="b">
        <v>0</v>
      </c>
      <c r="S774" t="s">
        <v>60</v>
      </c>
      <c r="T774" t="str">
        <f>LEFT(S774,FIND("~",SUBSTITUTE(S774,"/","~",LEN(S774)-LEN(SUBSTITUTE(S774,"/",""))))-1)</f>
        <v>music</v>
      </c>
      <c r="U774" t="str">
        <f>RIGHT(S774,LEN(S774)-FIND("/",S774))</f>
        <v>indie rock</v>
      </c>
    </row>
    <row r="775" spans="1:21" x14ac:dyDescent="0.35">
      <c r="A775">
        <v>773</v>
      </c>
      <c r="B775" s="4" t="s">
        <v>1581</v>
      </c>
      <c r="C775" s="3" t="s">
        <v>1582</v>
      </c>
      <c r="D775" s="11">
        <v>88800</v>
      </c>
      <c r="E775" s="11">
        <v>101185</v>
      </c>
      <c r="F775" s="9">
        <f>E775/D775*100</f>
        <v>113.94707207207206</v>
      </c>
      <c r="G775" s="6" t="s">
        <v>20</v>
      </c>
      <c r="H775">
        <v>2353</v>
      </c>
      <c r="I775" s="11">
        <f>E775/H775</f>
        <v>43.00254993625159</v>
      </c>
      <c r="J775" t="s">
        <v>21</v>
      </c>
      <c r="K775" t="s">
        <v>22</v>
      </c>
      <c r="L775" s="19">
        <f>(((N775/60)/60)/24)+DATE(1970,1,1)</f>
        <v>42838.208333333328</v>
      </c>
      <c r="M775" s="16">
        <f>(((N775/60)/60)/24)+DATE(1970,1,1)</f>
        <v>42838.208333333328</v>
      </c>
      <c r="N775">
        <v>1492059600</v>
      </c>
      <c r="O775" s="19">
        <f>(((P775/60)/60)/24)+DATE(1970,1,1)</f>
        <v>42848.208333333328</v>
      </c>
      <c r="P775">
        <v>1492923600</v>
      </c>
      <c r="Q775" t="b">
        <v>0</v>
      </c>
      <c r="R775" t="b">
        <v>0</v>
      </c>
      <c r="S775" t="s">
        <v>33</v>
      </c>
      <c r="T775" t="str">
        <f>LEFT(S775,FIND("~",SUBSTITUTE(S775,"/","~",LEN(S775)-LEN(SUBSTITUTE(S775,"/",""))))-1)</f>
        <v>theater</v>
      </c>
      <c r="U775" t="str">
        <f>RIGHT(S775,LEN(S775)-FIND("/",S775))</f>
        <v>plays</v>
      </c>
    </row>
    <row r="776" spans="1:21" x14ac:dyDescent="0.35">
      <c r="A776">
        <v>774</v>
      </c>
      <c r="B776" s="4" t="s">
        <v>1583</v>
      </c>
      <c r="C776" s="3" t="s">
        <v>1584</v>
      </c>
      <c r="D776" s="11">
        <v>88900</v>
      </c>
      <c r="E776" s="11">
        <v>6775</v>
      </c>
      <c r="F776" s="9">
        <f>E776/D776*100</f>
        <v>7.6209223847019132</v>
      </c>
      <c r="G776" s="6" t="s">
        <v>20</v>
      </c>
      <c r="H776">
        <v>78</v>
      </c>
      <c r="I776" s="11">
        <f>E776/H776</f>
        <v>86.858974358974365</v>
      </c>
      <c r="J776" t="s">
        <v>107</v>
      </c>
      <c r="K776" t="s">
        <v>108</v>
      </c>
      <c r="L776" s="19">
        <f>(((N776/60)/60)/24)+DATE(1970,1,1)</f>
        <v>42513.208333333328</v>
      </c>
      <c r="M776" s="16">
        <f>(((N776/60)/60)/24)+DATE(1970,1,1)</f>
        <v>42513.208333333328</v>
      </c>
      <c r="N776">
        <v>1463979600</v>
      </c>
      <c r="O776" s="19">
        <f>(((P776/60)/60)/24)+DATE(1970,1,1)</f>
        <v>42554.208333333328</v>
      </c>
      <c r="P776">
        <v>1467522000</v>
      </c>
      <c r="Q776" t="b">
        <v>0</v>
      </c>
      <c r="R776" t="b">
        <v>0</v>
      </c>
      <c r="S776" t="s">
        <v>28</v>
      </c>
      <c r="T776" t="str">
        <f>LEFT(S776,FIND("~",SUBSTITUTE(S776,"/","~",LEN(S776)-LEN(SUBSTITUTE(S776,"/",""))))-1)</f>
        <v>technology</v>
      </c>
      <c r="U776" t="str">
        <f>RIGHT(S776,LEN(S776)-FIND("/",S776))</f>
        <v>web</v>
      </c>
    </row>
    <row r="777" spans="1:21" ht="31" x14ac:dyDescent="0.35">
      <c r="A777">
        <v>775</v>
      </c>
      <c r="B777" s="4" t="s">
        <v>1585</v>
      </c>
      <c r="C777" s="3" t="s">
        <v>1586</v>
      </c>
      <c r="D777" s="11">
        <v>89100</v>
      </c>
      <c r="E777" s="11">
        <v>968</v>
      </c>
      <c r="F777" s="9">
        <f>E777/D777*100</f>
        <v>1.0864197530864197</v>
      </c>
      <c r="G777" s="6" t="s">
        <v>20</v>
      </c>
      <c r="H777">
        <v>10</v>
      </c>
      <c r="I777" s="11">
        <f>E777/H777</f>
        <v>96.8</v>
      </c>
      <c r="J777" t="s">
        <v>21</v>
      </c>
      <c r="K777" t="s">
        <v>22</v>
      </c>
      <c r="L777" s="19">
        <f>(((N777/60)/60)/24)+DATE(1970,1,1)</f>
        <v>41949.25</v>
      </c>
      <c r="M777" s="16">
        <f>(((N777/60)/60)/24)+DATE(1970,1,1)</f>
        <v>41949.25</v>
      </c>
      <c r="N777">
        <v>1415253600</v>
      </c>
      <c r="O777" s="19">
        <f>(((P777/60)/60)/24)+DATE(1970,1,1)</f>
        <v>41959.25</v>
      </c>
      <c r="P777">
        <v>1416117600</v>
      </c>
      <c r="Q777" t="b">
        <v>0</v>
      </c>
      <c r="R777" t="b">
        <v>0</v>
      </c>
      <c r="S777" t="s">
        <v>23</v>
      </c>
      <c r="T777" t="str">
        <f>LEFT(S777,FIND("~",SUBSTITUTE(S777,"/","~",LEN(S777)-LEN(SUBSTITUTE(S777,"/",""))))-1)</f>
        <v>music</v>
      </c>
      <c r="U777" t="str">
        <f>RIGHT(S777,LEN(S777)-FIND("/",S777))</f>
        <v>rock</v>
      </c>
    </row>
    <row r="778" spans="1:21" x14ac:dyDescent="0.35">
      <c r="A778">
        <v>776</v>
      </c>
      <c r="B778" s="4" t="s">
        <v>1587</v>
      </c>
      <c r="C778" s="3" t="s">
        <v>1588</v>
      </c>
      <c r="D778" s="11">
        <v>89900</v>
      </c>
      <c r="E778" s="11">
        <v>72623</v>
      </c>
      <c r="F778" s="9">
        <f>E778/D778*100</f>
        <v>80.781979977753053</v>
      </c>
      <c r="G778" s="6" t="s">
        <v>20</v>
      </c>
      <c r="H778">
        <v>2201</v>
      </c>
      <c r="I778" s="11">
        <f>E778/H778</f>
        <v>32.995456610631528</v>
      </c>
      <c r="J778" t="s">
        <v>21</v>
      </c>
      <c r="K778" t="s">
        <v>22</v>
      </c>
      <c r="L778" s="19">
        <f>(((N778/60)/60)/24)+DATE(1970,1,1)</f>
        <v>43650.208333333328</v>
      </c>
      <c r="M778" s="16">
        <f>(((N778/60)/60)/24)+DATE(1970,1,1)</f>
        <v>43650.208333333328</v>
      </c>
      <c r="N778">
        <v>1562216400</v>
      </c>
      <c r="O778" s="19">
        <f>(((P778/60)/60)/24)+DATE(1970,1,1)</f>
        <v>43668.208333333328</v>
      </c>
      <c r="P778">
        <v>1563771600</v>
      </c>
      <c r="Q778" t="b">
        <v>0</v>
      </c>
      <c r="R778" t="b">
        <v>0</v>
      </c>
      <c r="S778" t="s">
        <v>33</v>
      </c>
      <c r="T778" t="str">
        <f>LEFT(S778,FIND("~",SUBSTITUTE(S778,"/","~",LEN(S778)-LEN(SUBSTITUTE(S778,"/",""))))-1)</f>
        <v>theater</v>
      </c>
      <c r="U778" t="str">
        <f>RIGHT(S778,LEN(S778)-FIND("/",S778))</f>
        <v>plays</v>
      </c>
    </row>
    <row r="779" spans="1:21" x14ac:dyDescent="0.35">
      <c r="A779">
        <v>777</v>
      </c>
      <c r="B779" s="4" t="s">
        <v>1589</v>
      </c>
      <c r="C779" s="3" t="s">
        <v>1590</v>
      </c>
      <c r="D779" s="11">
        <v>89900</v>
      </c>
      <c r="E779" s="11">
        <v>45987</v>
      </c>
      <c r="F779" s="9">
        <f>E779/D779*100</f>
        <v>51.153503893214683</v>
      </c>
      <c r="G779" s="6" t="s">
        <v>20</v>
      </c>
      <c r="H779">
        <v>676</v>
      </c>
      <c r="I779" s="11">
        <f>E779/H779</f>
        <v>68.028106508875737</v>
      </c>
      <c r="J779" t="s">
        <v>21</v>
      </c>
      <c r="K779" t="s">
        <v>22</v>
      </c>
      <c r="L779" s="19">
        <f>(((N779/60)/60)/24)+DATE(1970,1,1)</f>
        <v>40809.208333333336</v>
      </c>
      <c r="M779" s="16">
        <f>(((N779/60)/60)/24)+DATE(1970,1,1)</f>
        <v>40809.208333333336</v>
      </c>
      <c r="N779">
        <v>1316754000</v>
      </c>
      <c r="O779" s="19">
        <f>(((P779/60)/60)/24)+DATE(1970,1,1)</f>
        <v>40838.208333333336</v>
      </c>
      <c r="P779">
        <v>1319259600</v>
      </c>
      <c r="Q779" t="b">
        <v>0</v>
      </c>
      <c r="R779" t="b">
        <v>0</v>
      </c>
      <c r="S779" t="s">
        <v>33</v>
      </c>
      <c r="T779" t="str">
        <f>LEFT(S779,FIND("~",SUBSTITUTE(S779,"/","~",LEN(S779)-LEN(SUBSTITUTE(S779,"/",""))))-1)</f>
        <v>theater</v>
      </c>
      <c r="U779" t="str">
        <f>RIGHT(S779,LEN(S779)-FIND("/",S779))</f>
        <v>plays</v>
      </c>
    </row>
    <row r="780" spans="1:21" x14ac:dyDescent="0.35">
      <c r="A780">
        <v>778</v>
      </c>
      <c r="B780" s="4" t="s">
        <v>1591</v>
      </c>
      <c r="C780" s="3" t="s">
        <v>1592</v>
      </c>
      <c r="D780" s="11">
        <v>90200</v>
      </c>
      <c r="E780" s="11">
        <v>10243</v>
      </c>
      <c r="F780" s="9">
        <f>E780/D780*100</f>
        <v>11.355875831485587</v>
      </c>
      <c r="G780" s="6" t="s">
        <v>20</v>
      </c>
      <c r="H780">
        <v>174</v>
      </c>
      <c r="I780" s="11">
        <f>E780/H780</f>
        <v>58.867816091954026</v>
      </c>
      <c r="J780" t="s">
        <v>98</v>
      </c>
      <c r="K780" t="s">
        <v>99</v>
      </c>
      <c r="L780" s="19">
        <f>(((N780/60)/60)/24)+DATE(1970,1,1)</f>
        <v>40768.208333333336</v>
      </c>
      <c r="M780" s="16">
        <f>(((N780/60)/60)/24)+DATE(1970,1,1)</f>
        <v>40768.208333333336</v>
      </c>
      <c r="N780">
        <v>1313211600</v>
      </c>
      <c r="O780" s="19">
        <f>(((P780/60)/60)/24)+DATE(1970,1,1)</f>
        <v>40773.208333333336</v>
      </c>
      <c r="P780">
        <v>1313643600</v>
      </c>
      <c r="Q780" t="b">
        <v>0</v>
      </c>
      <c r="R780" t="b">
        <v>0</v>
      </c>
      <c r="S780" t="s">
        <v>71</v>
      </c>
      <c r="T780" t="str">
        <f>LEFT(S780,FIND("~",SUBSTITUTE(S780,"/","~",LEN(S780)-LEN(SUBSTITUTE(S780,"/",""))))-1)</f>
        <v>film &amp; video</v>
      </c>
      <c r="U780" t="str">
        <f>RIGHT(S780,LEN(S780)-FIND("/",S780))</f>
        <v>animation</v>
      </c>
    </row>
    <row r="781" spans="1:21" x14ac:dyDescent="0.35">
      <c r="A781">
        <v>779</v>
      </c>
      <c r="B781" s="4" t="s">
        <v>1593</v>
      </c>
      <c r="C781" s="3" t="s">
        <v>1594</v>
      </c>
      <c r="D781" s="11">
        <v>90400</v>
      </c>
      <c r="E781" s="11">
        <v>87293</v>
      </c>
      <c r="F781" s="9">
        <f>E781/D781*100</f>
        <v>96.563053097345133</v>
      </c>
      <c r="G781" s="6" t="s">
        <v>20</v>
      </c>
      <c r="H781">
        <v>831</v>
      </c>
      <c r="I781" s="11">
        <f>E781/H781</f>
        <v>105.04572803850782</v>
      </c>
      <c r="J781" t="s">
        <v>21</v>
      </c>
      <c r="K781" t="s">
        <v>22</v>
      </c>
      <c r="L781" s="19">
        <f>(((N781/60)/60)/24)+DATE(1970,1,1)</f>
        <v>42230.208333333328</v>
      </c>
      <c r="M781" s="16">
        <f>(((N781/60)/60)/24)+DATE(1970,1,1)</f>
        <v>42230.208333333328</v>
      </c>
      <c r="N781">
        <v>1439528400</v>
      </c>
      <c r="O781" s="19">
        <f>(((P781/60)/60)/24)+DATE(1970,1,1)</f>
        <v>42239.208333333328</v>
      </c>
      <c r="P781">
        <v>1440306000</v>
      </c>
      <c r="Q781" t="b">
        <v>0</v>
      </c>
      <c r="R781" t="b">
        <v>1</v>
      </c>
      <c r="S781" t="s">
        <v>33</v>
      </c>
      <c r="T781" t="str">
        <f>LEFT(S781,FIND("~",SUBSTITUTE(S781,"/","~",LEN(S781)-LEN(SUBSTITUTE(S781,"/",""))))-1)</f>
        <v>theater</v>
      </c>
      <c r="U781" t="str">
        <f>RIGHT(S781,LEN(S781)-FIND("/",S781))</f>
        <v>plays</v>
      </c>
    </row>
    <row r="782" spans="1:21" x14ac:dyDescent="0.35">
      <c r="A782">
        <v>780</v>
      </c>
      <c r="B782" s="4" t="s">
        <v>1595</v>
      </c>
      <c r="C782" s="3" t="s">
        <v>1596</v>
      </c>
      <c r="D782" s="11">
        <v>90600</v>
      </c>
      <c r="E782" s="11">
        <v>5421</v>
      </c>
      <c r="F782" s="9">
        <f>E782/D782*100</f>
        <v>5.9834437086092711</v>
      </c>
      <c r="G782" s="6" t="s">
        <v>20</v>
      </c>
      <c r="H782">
        <v>164</v>
      </c>
      <c r="I782" s="11">
        <f>E782/H782</f>
        <v>33.054878048780488</v>
      </c>
      <c r="J782" t="s">
        <v>21</v>
      </c>
      <c r="K782" t="s">
        <v>22</v>
      </c>
      <c r="L782" s="19">
        <f>(((N782/60)/60)/24)+DATE(1970,1,1)</f>
        <v>42573.208333333328</v>
      </c>
      <c r="M782" s="16">
        <f>(((N782/60)/60)/24)+DATE(1970,1,1)</f>
        <v>42573.208333333328</v>
      </c>
      <c r="N782">
        <v>1469163600</v>
      </c>
      <c r="O782" s="19">
        <f>(((P782/60)/60)/24)+DATE(1970,1,1)</f>
        <v>42592.208333333328</v>
      </c>
      <c r="P782">
        <v>1470805200</v>
      </c>
      <c r="Q782" t="b">
        <v>0</v>
      </c>
      <c r="R782" t="b">
        <v>1</v>
      </c>
      <c r="S782" t="s">
        <v>53</v>
      </c>
      <c r="T782" t="str">
        <f>LEFT(S782,FIND("~",SUBSTITUTE(S782,"/","~",LEN(S782)-LEN(SUBSTITUTE(S782,"/",""))))-1)</f>
        <v>film &amp; video</v>
      </c>
      <c r="U782" t="str">
        <f>RIGHT(S782,LEN(S782)-FIND("/",S782))</f>
        <v>drama</v>
      </c>
    </row>
    <row r="783" spans="1:21" x14ac:dyDescent="0.35">
      <c r="A783">
        <v>781</v>
      </c>
      <c r="B783" s="4" t="s">
        <v>1597</v>
      </c>
      <c r="C783" s="3" t="s">
        <v>1598</v>
      </c>
      <c r="D783" s="11">
        <v>91400</v>
      </c>
      <c r="E783" s="11">
        <v>4414</v>
      </c>
      <c r="F783" s="9">
        <f>E783/D783*100</f>
        <v>4.8293216630196936</v>
      </c>
      <c r="G783" s="6" t="s">
        <v>20</v>
      </c>
      <c r="H783">
        <v>56</v>
      </c>
      <c r="I783" s="11">
        <f>E783/H783</f>
        <v>78.821428571428569</v>
      </c>
      <c r="J783" t="s">
        <v>98</v>
      </c>
      <c r="K783" t="s">
        <v>99</v>
      </c>
      <c r="L783" s="19">
        <f>(((N783/60)/60)/24)+DATE(1970,1,1)</f>
        <v>40482.208333333336</v>
      </c>
      <c r="M783" s="16">
        <f>(((N783/60)/60)/24)+DATE(1970,1,1)</f>
        <v>40482.208333333336</v>
      </c>
      <c r="N783">
        <v>1288501200</v>
      </c>
      <c r="O783" s="19">
        <f>(((P783/60)/60)/24)+DATE(1970,1,1)</f>
        <v>40533.25</v>
      </c>
      <c r="P783">
        <v>1292911200</v>
      </c>
      <c r="Q783" t="b">
        <v>0</v>
      </c>
      <c r="R783" t="b">
        <v>0</v>
      </c>
      <c r="S783" t="s">
        <v>33</v>
      </c>
      <c r="T783" t="str">
        <f>LEFT(S783,FIND("~",SUBSTITUTE(S783,"/","~",LEN(S783)-LEN(SUBSTITUTE(S783,"/",""))))-1)</f>
        <v>theater</v>
      </c>
      <c r="U783" t="str">
        <f>RIGHT(S783,LEN(S783)-FIND("/",S783))</f>
        <v>plays</v>
      </c>
    </row>
    <row r="784" spans="1:21" x14ac:dyDescent="0.35">
      <c r="A784">
        <v>782</v>
      </c>
      <c r="B784" s="4" t="s">
        <v>1599</v>
      </c>
      <c r="C784" s="3" t="s">
        <v>1600</v>
      </c>
      <c r="D784" s="11">
        <v>92100</v>
      </c>
      <c r="E784" s="11">
        <v>10981</v>
      </c>
      <c r="F784" s="9">
        <f>E784/D784*100</f>
        <v>11.922909880564605</v>
      </c>
      <c r="G784" s="6" t="s">
        <v>20</v>
      </c>
      <c r="H784">
        <v>161</v>
      </c>
      <c r="I784" s="11">
        <f>E784/H784</f>
        <v>68.204968944099377</v>
      </c>
      <c r="J784" t="s">
        <v>21</v>
      </c>
      <c r="K784" t="s">
        <v>22</v>
      </c>
      <c r="L784" s="19">
        <f>(((N784/60)/60)/24)+DATE(1970,1,1)</f>
        <v>40603.25</v>
      </c>
      <c r="M784" s="16">
        <f>(((N784/60)/60)/24)+DATE(1970,1,1)</f>
        <v>40603.25</v>
      </c>
      <c r="N784">
        <v>1298959200</v>
      </c>
      <c r="O784" s="19">
        <f>(((P784/60)/60)/24)+DATE(1970,1,1)</f>
        <v>40631.208333333336</v>
      </c>
      <c r="P784">
        <v>1301374800</v>
      </c>
      <c r="Q784" t="b">
        <v>0</v>
      </c>
      <c r="R784" t="b">
        <v>1</v>
      </c>
      <c r="S784" t="s">
        <v>71</v>
      </c>
      <c r="T784" t="str">
        <f>LEFT(S784,FIND("~",SUBSTITUTE(S784,"/","~",LEN(S784)-LEN(SUBSTITUTE(S784,"/",""))))-1)</f>
        <v>film &amp; video</v>
      </c>
      <c r="U784" t="str">
        <f>RIGHT(S784,LEN(S784)-FIND("/",S784))</f>
        <v>animation</v>
      </c>
    </row>
    <row r="785" spans="1:21" x14ac:dyDescent="0.35">
      <c r="A785">
        <v>783</v>
      </c>
      <c r="B785" s="4" t="s">
        <v>1601</v>
      </c>
      <c r="C785" s="3" t="s">
        <v>1602</v>
      </c>
      <c r="D785" s="11">
        <v>92400</v>
      </c>
      <c r="E785" s="11">
        <v>10451</v>
      </c>
      <c r="F785" s="9">
        <f>E785/D785*100</f>
        <v>11.310606060606061</v>
      </c>
      <c r="G785" s="6" t="s">
        <v>20</v>
      </c>
      <c r="H785">
        <v>138</v>
      </c>
      <c r="I785" s="11">
        <f>E785/H785</f>
        <v>75.731884057971016</v>
      </c>
      <c r="J785" t="s">
        <v>21</v>
      </c>
      <c r="K785" t="s">
        <v>22</v>
      </c>
      <c r="L785" s="19">
        <f>(((N785/60)/60)/24)+DATE(1970,1,1)</f>
        <v>41625.25</v>
      </c>
      <c r="M785" s="16">
        <f>(((N785/60)/60)/24)+DATE(1970,1,1)</f>
        <v>41625.25</v>
      </c>
      <c r="N785">
        <v>1387260000</v>
      </c>
      <c r="O785" s="19">
        <f>(((P785/60)/60)/24)+DATE(1970,1,1)</f>
        <v>41632.25</v>
      </c>
      <c r="P785">
        <v>1387864800</v>
      </c>
      <c r="Q785" t="b">
        <v>0</v>
      </c>
      <c r="R785" t="b">
        <v>0</v>
      </c>
      <c r="S785" t="s">
        <v>23</v>
      </c>
      <c r="T785" t="str">
        <f>LEFT(S785,FIND("~",SUBSTITUTE(S785,"/","~",LEN(S785)-LEN(SUBSTITUTE(S785,"/",""))))-1)</f>
        <v>music</v>
      </c>
      <c r="U785" t="str">
        <f>RIGHT(S785,LEN(S785)-FIND("/",S785))</f>
        <v>rock</v>
      </c>
    </row>
    <row r="786" spans="1:21" x14ac:dyDescent="0.35">
      <c r="A786">
        <v>784</v>
      </c>
      <c r="B786" s="4" t="s">
        <v>1603</v>
      </c>
      <c r="C786" s="3" t="s">
        <v>1604</v>
      </c>
      <c r="D786" s="11">
        <v>92500</v>
      </c>
      <c r="E786" s="11">
        <v>102535</v>
      </c>
      <c r="F786" s="9">
        <f>E786/D786*100</f>
        <v>110.84864864864865</v>
      </c>
      <c r="G786" s="6" t="s">
        <v>20</v>
      </c>
      <c r="H786">
        <v>3308</v>
      </c>
      <c r="I786" s="11">
        <f>E786/H786</f>
        <v>30.996070133010882</v>
      </c>
      <c r="J786" t="s">
        <v>21</v>
      </c>
      <c r="K786" t="s">
        <v>22</v>
      </c>
      <c r="L786" s="19">
        <f>(((N786/60)/60)/24)+DATE(1970,1,1)</f>
        <v>42435.25</v>
      </c>
      <c r="M786" s="16">
        <f>(((N786/60)/60)/24)+DATE(1970,1,1)</f>
        <v>42435.25</v>
      </c>
      <c r="N786">
        <v>1457244000</v>
      </c>
      <c r="O786" s="19">
        <f>(((P786/60)/60)/24)+DATE(1970,1,1)</f>
        <v>42446.208333333328</v>
      </c>
      <c r="P786">
        <v>1458190800</v>
      </c>
      <c r="Q786" t="b">
        <v>0</v>
      </c>
      <c r="R786" t="b">
        <v>0</v>
      </c>
      <c r="S786" t="s">
        <v>28</v>
      </c>
      <c r="T786" t="str">
        <f>LEFT(S786,FIND("~",SUBSTITUTE(S786,"/","~",LEN(S786)-LEN(SUBSTITUTE(S786,"/",""))))-1)</f>
        <v>technology</v>
      </c>
      <c r="U786" t="str">
        <f>RIGHT(S786,LEN(S786)-FIND("/",S786))</f>
        <v>web</v>
      </c>
    </row>
    <row r="787" spans="1:21" ht="31" x14ac:dyDescent="0.35">
      <c r="A787">
        <v>785</v>
      </c>
      <c r="B787" s="4" t="s">
        <v>1605</v>
      </c>
      <c r="C787" s="3" t="s">
        <v>1606</v>
      </c>
      <c r="D787" s="11">
        <v>93800</v>
      </c>
      <c r="E787" s="11">
        <v>12939</v>
      </c>
      <c r="F787" s="9">
        <f>E787/D787*100</f>
        <v>13.794243070362475</v>
      </c>
      <c r="G787" s="6" t="s">
        <v>20</v>
      </c>
      <c r="H787">
        <v>127</v>
      </c>
      <c r="I787" s="11">
        <f>E787/H787</f>
        <v>101.88188976377953</v>
      </c>
      <c r="J787" t="s">
        <v>26</v>
      </c>
      <c r="K787" t="s">
        <v>27</v>
      </c>
      <c r="L787" s="19">
        <f>(((N787/60)/60)/24)+DATE(1970,1,1)</f>
        <v>43582.208333333328</v>
      </c>
      <c r="M787" s="16">
        <f>(((N787/60)/60)/24)+DATE(1970,1,1)</f>
        <v>43582.208333333328</v>
      </c>
      <c r="N787">
        <v>1556341200</v>
      </c>
      <c r="O787" s="19">
        <f>(((P787/60)/60)/24)+DATE(1970,1,1)</f>
        <v>43616.208333333328</v>
      </c>
      <c r="P787">
        <v>1559278800</v>
      </c>
      <c r="Q787" t="b">
        <v>0</v>
      </c>
      <c r="R787" t="b">
        <v>1</v>
      </c>
      <c r="S787" t="s">
        <v>71</v>
      </c>
      <c r="T787" t="str">
        <f>LEFT(S787,FIND("~",SUBSTITUTE(S787,"/","~",LEN(S787)-LEN(SUBSTITUTE(S787,"/",""))))-1)</f>
        <v>film &amp; video</v>
      </c>
      <c r="U787" t="str">
        <f>RIGHT(S787,LEN(S787)-FIND("/",S787))</f>
        <v>animation</v>
      </c>
    </row>
    <row r="788" spans="1:21" x14ac:dyDescent="0.35">
      <c r="A788">
        <v>786</v>
      </c>
      <c r="B788" s="4" t="s">
        <v>1607</v>
      </c>
      <c r="C788" s="3" t="s">
        <v>1608</v>
      </c>
      <c r="D788" s="11">
        <v>93800</v>
      </c>
      <c r="E788" s="11">
        <v>10946</v>
      </c>
      <c r="F788" s="9">
        <f>E788/D788*100</f>
        <v>11.669509594882729</v>
      </c>
      <c r="G788" s="6" t="s">
        <v>20</v>
      </c>
      <c r="H788">
        <v>207</v>
      </c>
      <c r="I788" s="11">
        <f>E788/H788</f>
        <v>52.879227053140099</v>
      </c>
      <c r="J788" t="s">
        <v>107</v>
      </c>
      <c r="K788" t="s">
        <v>108</v>
      </c>
      <c r="L788" s="19">
        <f>(((N788/60)/60)/24)+DATE(1970,1,1)</f>
        <v>43186.208333333328</v>
      </c>
      <c r="M788" s="16">
        <f>(((N788/60)/60)/24)+DATE(1970,1,1)</f>
        <v>43186.208333333328</v>
      </c>
      <c r="N788">
        <v>1522126800</v>
      </c>
      <c r="O788" s="19">
        <f>(((P788/60)/60)/24)+DATE(1970,1,1)</f>
        <v>43193.208333333328</v>
      </c>
      <c r="P788">
        <v>1522731600</v>
      </c>
      <c r="Q788" t="b">
        <v>0</v>
      </c>
      <c r="R788" t="b">
        <v>1</v>
      </c>
      <c r="S788" t="s">
        <v>159</v>
      </c>
      <c r="T788" t="str">
        <f>LEFT(S788,FIND("~",SUBSTITUTE(S788,"/","~",LEN(S788)-LEN(SUBSTITUTE(S788,"/",""))))-1)</f>
        <v>music</v>
      </c>
      <c r="U788" t="str">
        <f>RIGHT(S788,LEN(S788)-FIND("/",S788))</f>
        <v>jazz</v>
      </c>
    </row>
    <row r="789" spans="1:21" x14ac:dyDescent="0.35">
      <c r="A789">
        <v>787</v>
      </c>
      <c r="B789" s="4" t="s">
        <v>1609</v>
      </c>
      <c r="C789" s="3" t="s">
        <v>1610</v>
      </c>
      <c r="D789" s="11">
        <v>94000</v>
      </c>
      <c r="E789" s="11">
        <v>60994</v>
      </c>
      <c r="F789" s="9">
        <f>E789/D789*100</f>
        <v>64.887234042553189</v>
      </c>
      <c r="G789" s="6" t="s">
        <v>20</v>
      </c>
      <c r="H789">
        <v>859</v>
      </c>
      <c r="I789" s="11">
        <f>E789/H789</f>
        <v>71.005820721769496</v>
      </c>
      <c r="J789" t="s">
        <v>15</v>
      </c>
      <c r="K789" t="s">
        <v>16</v>
      </c>
      <c r="L789" s="19">
        <f>(((N789/60)/60)/24)+DATE(1970,1,1)</f>
        <v>40684.208333333336</v>
      </c>
      <c r="M789" s="16">
        <f>(((N789/60)/60)/24)+DATE(1970,1,1)</f>
        <v>40684.208333333336</v>
      </c>
      <c r="N789">
        <v>1305954000</v>
      </c>
      <c r="O789" s="19">
        <f>(((P789/60)/60)/24)+DATE(1970,1,1)</f>
        <v>40693.208333333336</v>
      </c>
      <c r="P789">
        <v>1306731600</v>
      </c>
      <c r="Q789" t="b">
        <v>0</v>
      </c>
      <c r="R789" t="b">
        <v>0</v>
      </c>
      <c r="S789" t="s">
        <v>23</v>
      </c>
      <c r="T789" t="str">
        <f>LEFT(S789,FIND("~",SUBSTITUTE(S789,"/","~",LEN(S789)-LEN(SUBSTITUTE(S789,"/",""))))-1)</f>
        <v>music</v>
      </c>
      <c r="U789" t="str">
        <f>RIGHT(S789,LEN(S789)-FIND("/",S789))</f>
        <v>rock</v>
      </c>
    </row>
    <row r="790" spans="1:21" x14ac:dyDescent="0.35">
      <c r="A790">
        <v>788</v>
      </c>
      <c r="B790" s="4" t="s">
        <v>1611</v>
      </c>
      <c r="C790" s="3" t="s">
        <v>1612</v>
      </c>
      <c r="D790" s="11">
        <v>94200</v>
      </c>
      <c r="E790" s="11">
        <v>3174</v>
      </c>
      <c r="F790" s="9">
        <f>E790/D790*100</f>
        <v>3.3694267515923566</v>
      </c>
      <c r="G790" s="6" t="s">
        <v>20</v>
      </c>
      <c r="H790">
        <v>31</v>
      </c>
      <c r="I790" s="11">
        <f>E790/H790</f>
        <v>102.38709677419355</v>
      </c>
      <c r="J790" t="s">
        <v>21</v>
      </c>
      <c r="K790" t="s">
        <v>22</v>
      </c>
      <c r="L790" s="19">
        <f>(((N790/60)/60)/24)+DATE(1970,1,1)</f>
        <v>41202.208333333336</v>
      </c>
      <c r="M790" s="16">
        <f>(((N790/60)/60)/24)+DATE(1970,1,1)</f>
        <v>41202.208333333336</v>
      </c>
      <c r="N790">
        <v>1350709200</v>
      </c>
      <c r="O790" s="19">
        <f>(((P790/60)/60)/24)+DATE(1970,1,1)</f>
        <v>41223.25</v>
      </c>
      <c r="P790">
        <v>1352527200</v>
      </c>
      <c r="Q790" t="b">
        <v>0</v>
      </c>
      <c r="R790" t="b">
        <v>0</v>
      </c>
      <c r="S790" t="s">
        <v>71</v>
      </c>
      <c r="T790" t="str">
        <f>LEFT(S790,FIND("~",SUBSTITUTE(S790,"/","~",LEN(S790)-LEN(SUBSTITUTE(S790,"/",""))))-1)</f>
        <v>film &amp; video</v>
      </c>
      <c r="U790" t="str">
        <f>RIGHT(S790,LEN(S790)-FIND("/",S790))</f>
        <v>animation</v>
      </c>
    </row>
    <row r="791" spans="1:21" x14ac:dyDescent="0.35">
      <c r="A791">
        <v>789</v>
      </c>
      <c r="B791" s="4" t="s">
        <v>1613</v>
      </c>
      <c r="C791" s="3" t="s">
        <v>1614</v>
      </c>
      <c r="D791" s="11">
        <v>94300</v>
      </c>
      <c r="E791" s="11">
        <v>3351</v>
      </c>
      <c r="F791" s="9">
        <f>E791/D791*100</f>
        <v>3.5535524920466597</v>
      </c>
      <c r="G791" s="6" t="s">
        <v>20</v>
      </c>
      <c r="H791">
        <v>45</v>
      </c>
      <c r="I791" s="11">
        <f>E791/H791</f>
        <v>74.466666666666669</v>
      </c>
      <c r="J791" t="s">
        <v>21</v>
      </c>
      <c r="K791" t="s">
        <v>22</v>
      </c>
      <c r="L791" s="19">
        <f>(((N791/60)/60)/24)+DATE(1970,1,1)</f>
        <v>41786.208333333336</v>
      </c>
      <c r="M791" s="16">
        <f>(((N791/60)/60)/24)+DATE(1970,1,1)</f>
        <v>41786.208333333336</v>
      </c>
      <c r="N791">
        <v>1401166800</v>
      </c>
      <c r="O791" s="19">
        <f>(((P791/60)/60)/24)+DATE(1970,1,1)</f>
        <v>41823.208333333336</v>
      </c>
      <c r="P791">
        <v>1404363600</v>
      </c>
      <c r="Q791" t="b">
        <v>0</v>
      </c>
      <c r="R791" t="b">
        <v>0</v>
      </c>
      <c r="S791" t="s">
        <v>33</v>
      </c>
      <c r="T791" t="str">
        <f>LEFT(S791,FIND("~",SUBSTITUTE(S791,"/","~",LEN(S791)-LEN(SUBSTITUTE(S791,"/",""))))-1)</f>
        <v>theater</v>
      </c>
      <c r="U791" t="str">
        <f>RIGHT(S791,LEN(S791)-FIND("/",S791))</f>
        <v>plays</v>
      </c>
    </row>
    <row r="792" spans="1:21" x14ac:dyDescent="0.35">
      <c r="A792">
        <v>790</v>
      </c>
      <c r="B792" s="4" t="s">
        <v>1615</v>
      </c>
      <c r="C792" s="3" t="s">
        <v>1616</v>
      </c>
      <c r="D792" s="11">
        <v>94500</v>
      </c>
      <c r="E792" s="11">
        <v>56774</v>
      </c>
      <c r="F792" s="9">
        <f>E792/D792*100</f>
        <v>60.078306878306876</v>
      </c>
      <c r="G792" s="6" t="s">
        <v>20</v>
      </c>
      <c r="H792">
        <v>1113</v>
      </c>
      <c r="I792" s="11">
        <f>E792/H792</f>
        <v>51.009883198562441</v>
      </c>
      <c r="J792" t="s">
        <v>21</v>
      </c>
      <c r="K792" t="s">
        <v>22</v>
      </c>
      <c r="L792" s="19">
        <f>(((N792/60)/60)/24)+DATE(1970,1,1)</f>
        <v>40223.25</v>
      </c>
      <c r="M792" s="16">
        <f>(((N792/60)/60)/24)+DATE(1970,1,1)</f>
        <v>40223.25</v>
      </c>
      <c r="N792">
        <v>1266127200</v>
      </c>
      <c r="O792" s="19">
        <f>(((P792/60)/60)/24)+DATE(1970,1,1)</f>
        <v>40229.25</v>
      </c>
      <c r="P792">
        <v>1266645600</v>
      </c>
      <c r="Q792" t="b">
        <v>0</v>
      </c>
      <c r="R792" t="b">
        <v>0</v>
      </c>
      <c r="S792" t="s">
        <v>33</v>
      </c>
      <c r="T792" t="str">
        <f>LEFT(S792,FIND("~",SUBSTITUTE(S792,"/","~",LEN(S792)-LEN(SUBSTITUTE(S792,"/",""))))-1)</f>
        <v>theater</v>
      </c>
      <c r="U792" t="str">
        <f>RIGHT(S792,LEN(S792)-FIND("/",S792))</f>
        <v>plays</v>
      </c>
    </row>
    <row r="793" spans="1:21" x14ac:dyDescent="0.35">
      <c r="A793">
        <v>791</v>
      </c>
      <c r="B793" s="4" t="s">
        <v>1617</v>
      </c>
      <c r="C793" s="3" t="s">
        <v>1618</v>
      </c>
      <c r="D793" s="11">
        <v>94900</v>
      </c>
      <c r="E793" s="11">
        <v>540</v>
      </c>
      <c r="F793" s="9">
        <f>E793/D793*100</f>
        <v>0.56902002107481564</v>
      </c>
      <c r="G793" s="6" t="s">
        <v>20</v>
      </c>
      <c r="H793">
        <v>6</v>
      </c>
      <c r="I793" s="11">
        <f>E793/H793</f>
        <v>90</v>
      </c>
      <c r="J793" t="s">
        <v>21</v>
      </c>
      <c r="K793" t="s">
        <v>22</v>
      </c>
      <c r="L793" s="19">
        <f>(((N793/60)/60)/24)+DATE(1970,1,1)</f>
        <v>42715.25</v>
      </c>
      <c r="M793" s="16">
        <f>(((N793/60)/60)/24)+DATE(1970,1,1)</f>
        <v>42715.25</v>
      </c>
      <c r="N793">
        <v>1481436000</v>
      </c>
      <c r="O793" s="19">
        <f>(((P793/60)/60)/24)+DATE(1970,1,1)</f>
        <v>42731.25</v>
      </c>
      <c r="P793">
        <v>1482818400</v>
      </c>
      <c r="Q793" t="b">
        <v>0</v>
      </c>
      <c r="R793" t="b">
        <v>0</v>
      </c>
      <c r="S793" t="s">
        <v>17</v>
      </c>
      <c r="T793" t="str">
        <f>LEFT(S793,FIND("~",SUBSTITUTE(S793,"/","~",LEN(S793)-LEN(SUBSTITUTE(S793,"/",""))))-1)</f>
        <v>food</v>
      </c>
      <c r="U793" t="str">
        <f>RIGHT(S793,LEN(S793)-FIND("/",S793))</f>
        <v>food trucks</v>
      </c>
    </row>
    <row r="794" spans="1:21" x14ac:dyDescent="0.35">
      <c r="A794">
        <v>792</v>
      </c>
      <c r="B794" s="4" t="s">
        <v>1619</v>
      </c>
      <c r="C794" s="3" t="s">
        <v>1620</v>
      </c>
      <c r="D794" s="11">
        <v>94900</v>
      </c>
      <c r="E794" s="11">
        <v>680</v>
      </c>
      <c r="F794" s="9">
        <f>E794/D794*100</f>
        <v>0.7165437302423604</v>
      </c>
      <c r="G794" s="6" t="s">
        <v>20</v>
      </c>
      <c r="H794">
        <v>7</v>
      </c>
      <c r="I794" s="11">
        <f>E794/H794</f>
        <v>97.142857142857139</v>
      </c>
      <c r="J794" t="s">
        <v>21</v>
      </c>
      <c r="K794" t="s">
        <v>22</v>
      </c>
      <c r="L794" s="19">
        <f>(((N794/60)/60)/24)+DATE(1970,1,1)</f>
        <v>41451.208333333336</v>
      </c>
      <c r="M794" s="16">
        <f>(((N794/60)/60)/24)+DATE(1970,1,1)</f>
        <v>41451.208333333336</v>
      </c>
      <c r="N794">
        <v>1372222800</v>
      </c>
      <c r="O794" s="19">
        <f>(((P794/60)/60)/24)+DATE(1970,1,1)</f>
        <v>41479.208333333336</v>
      </c>
      <c r="P794">
        <v>1374642000</v>
      </c>
      <c r="Q794" t="b">
        <v>0</v>
      </c>
      <c r="R794" t="b">
        <v>1</v>
      </c>
      <c r="S794" t="s">
        <v>33</v>
      </c>
      <c r="T794" t="str">
        <f>LEFT(S794,FIND("~",SUBSTITUTE(S794,"/","~",LEN(S794)-LEN(SUBSTITUTE(S794,"/",""))))-1)</f>
        <v>theater</v>
      </c>
      <c r="U794" t="str">
        <f>RIGHT(S794,LEN(S794)-FIND("/",S794))</f>
        <v>plays</v>
      </c>
    </row>
    <row r="795" spans="1:21" x14ac:dyDescent="0.35">
      <c r="A795">
        <v>793</v>
      </c>
      <c r="B795" s="4" t="s">
        <v>1621</v>
      </c>
      <c r="C795" s="3" t="s">
        <v>1622</v>
      </c>
      <c r="D795" s="11">
        <v>96500</v>
      </c>
      <c r="E795" s="11">
        <v>13045</v>
      </c>
      <c r="F795" s="9">
        <f>E795/D795*100</f>
        <v>13.518134715025907</v>
      </c>
      <c r="G795" s="6" t="s">
        <v>20</v>
      </c>
      <c r="H795">
        <v>181</v>
      </c>
      <c r="I795" s="11">
        <f>E795/H795</f>
        <v>72.071823204419886</v>
      </c>
      <c r="J795" t="s">
        <v>98</v>
      </c>
      <c r="K795" t="s">
        <v>99</v>
      </c>
      <c r="L795" s="19">
        <f>(((N795/60)/60)/24)+DATE(1970,1,1)</f>
        <v>41450.208333333336</v>
      </c>
      <c r="M795" s="16">
        <f>(((N795/60)/60)/24)+DATE(1970,1,1)</f>
        <v>41450.208333333336</v>
      </c>
      <c r="N795">
        <v>1372136400</v>
      </c>
      <c r="O795" s="19">
        <f>(((P795/60)/60)/24)+DATE(1970,1,1)</f>
        <v>41454.208333333336</v>
      </c>
      <c r="P795">
        <v>1372482000</v>
      </c>
      <c r="Q795" t="b">
        <v>0</v>
      </c>
      <c r="R795" t="b">
        <v>0</v>
      </c>
      <c r="S795" t="s">
        <v>68</v>
      </c>
      <c r="T795" t="str">
        <f>LEFT(S795,FIND("~",SUBSTITUTE(S795,"/","~",LEN(S795)-LEN(SUBSTITUTE(S795,"/",""))))-1)</f>
        <v>publishing</v>
      </c>
      <c r="U795" t="str">
        <f>RIGHT(S795,LEN(S795)-FIND("/",S795))</f>
        <v>nonfiction</v>
      </c>
    </row>
    <row r="796" spans="1:21" x14ac:dyDescent="0.35">
      <c r="A796">
        <v>794</v>
      </c>
      <c r="B796" s="4" t="s">
        <v>1623</v>
      </c>
      <c r="C796" s="3" t="s">
        <v>1624</v>
      </c>
      <c r="D796" s="11">
        <v>96700</v>
      </c>
      <c r="E796" s="11">
        <v>8276</v>
      </c>
      <c r="F796" s="9">
        <f>E796/D796*100</f>
        <v>8.558428128231645</v>
      </c>
      <c r="G796" s="6" t="s">
        <v>20</v>
      </c>
      <c r="H796">
        <v>110</v>
      </c>
      <c r="I796" s="11">
        <f>E796/H796</f>
        <v>75.236363636363635</v>
      </c>
      <c r="J796" t="s">
        <v>21</v>
      </c>
      <c r="K796" t="s">
        <v>22</v>
      </c>
      <c r="L796" s="19">
        <f>(((N796/60)/60)/24)+DATE(1970,1,1)</f>
        <v>43091.25</v>
      </c>
      <c r="M796" s="16">
        <f>(((N796/60)/60)/24)+DATE(1970,1,1)</f>
        <v>43091.25</v>
      </c>
      <c r="N796">
        <v>1513922400</v>
      </c>
      <c r="O796" s="19">
        <f>(((P796/60)/60)/24)+DATE(1970,1,1)</f>
        <v>43103.25</v>
      </c>
      <c r="P796">
        <v>1514959200</v>
      </c>
      <c r="Q796" t="b">
        <v>0</v>
      </c>
      <c r="R796" t="b">
        <v>0</v>
      </c>
      <c r="S796" t="s">
        <v>23</v>
      </c>
      <c r="T796" t="str">
        <f>LEFT(S796,FIND("~",SUBSTITUTE(S796,"/","~",LEN(S796)-LEN(SUBSTITUTE(S796,"/",""))))-1)</f>
        <v>music</v>
      </c>
      <c r="U796" t="str">
        <f>RIGHT(S796,LEN(S796)-FIND("/",S796))</f>
        <v>rock</v>
      </c>
    </row>
    <row r="797" spans="1:21" ht="31" x14ac:dyDescent="0.35">
      <c r="A797">
        <v>795</v>
      </c>
      <c r="B797" s="4" t="s">
        <v>1625</v>
      </c>
      <c r="C797" s="3" t="s">
        <v>1626</v>
      </c>
      <c r="D797" s="11">
        <v>96700</v>
      </c>
      <c r="E797" s="11">
        <v>1022</v>
      </c>
      <c r="F797" s="9">
        <f>E797/D797*100</f>
        <v>1.0568769389865564</v>
      </c>
      <c r="G797" s="6" t="s">
        <v>20</v>
      </c>
      <c r="H797">
        <v>31</v>
      </c>
      <c r="I797" s="11">
        <f>E797/H797</f>
        <v>32.967741935483872</v>
      </c>
      <c r="J797" t="s">
        <v>21</v>
      </c>
      <c r="K797" t="s">
        <v>22</v>
      </c>
      <c r="L797" s="19">
        <f>(((N797/60)/60)/24)+DATE(1970,1,1)</f>
        <v>42675.208333333328</v>
      </c>
      <c r="M797" s="16">
        <f>(((N797/60)/60)/24)+DATE(1970,1,1)</f>
        <v>42675.208333333328</v>
      </c>
      <c r="N797">
        <v>1477976400</v>
      </c>
      <c r="O797" s="19">
        <f>(((P797/60)/60)/24)+DATE(1970,1,1)</f>
        <v>42678.208333333328</v>
      </c>
      <c r="P797">
        <v>1478235600</v>
      </c>
      <c r="Q797" t="b">
        <v>0</v>
      </c>
      <c r="R797" t="b">
        <v>0</v>
      </c>
      <c r="S797" t="s">
        <v>53</v>
      </c>
      <c r="T797" t="str">
        <f>LEFT(S797,FIND("~",SUBSTITUTE(S797,"/","~",LEN(S797)-LEN(SUBSTITUTE(S797,"/",""))))-1)</f>
        <v>film &amp; video</v>
      </c>
      <c r="U797" t="str">
        <f>RIGHT(S797,LEN(S797)-FIND("/",S797))</f>
        <v>drama</v>
      </c>
    </row>
    <row r="798" spans="1:21" x14ac:dyDescent="0.35">
      <c r="A798">
        <v>796</v>
      </c>
      <c r="B798" s="4" t="s">
        <v>1627</v>
      </c>
      <c r="C798" s="3" t="s">
        <v>1628</v>
      </c>
      <c r="D798" s="11">
        <v>97100</v>
      </c>
      <c r="E798" s="11">
        <v>4275</v>
      </c>
      <c r="F798" s="9">
        <f>E798/D798*100</f>
        <v>4.4026776519052522</v>
      </c>
      <c r="G798" s="6" t="s">
        <v>20</v>
      </c>
      <c r="H798">
        <v>78</v>
      </c>
      <c r="I798" s="11">
        <f>E798/H798</f>
        <v>54.807692307692307</v>
      </c>
      <c r="J798" t="s">
        <v>21</v>
      </c>
      <c r="K798" t="s">
        <v>22</v>
      </c>
      <c r="L798" s="19">
        <f>(((N798/60)/60)/24)+DATE(1970,1,1)</f>
        <v>41859.208333333336</v>
      </c>
      <c r="M798" s="16">
        <f>(((N798/60)/60)/24)+DATE(1970,1,1)</f>
        <v>41859.208333333336</v>
      </c>
      <c r="N798">
        <v>1407474000</v>
      </c>
      <c r="O798" s="19">
        <f>(((P798/60)/60)/24)+DATE(1970,1,1)</f>
        <v>41866.208333333336</v>
      </c>
      <c r="P798">
        <v>1408078800</v>
      </c>
      <c r="Q798" t="b">
        <v>0</v>
      </c>
      <c r="R798" t="b">
        <v>1</v>
      </c>
      <c r="S798" t="s">
        <v>292</v>
      </c>
      <c r="T798" t="str">
        <f>LEFT(S798,FIND("~",SUBSTITUTE(S798,"/","~",LEN(S798)-LEN(SUBSTITUTE(S798,"/",""))))-1)</f>
        <v>games</v>
      </c>
      <c r="U798" t="str">
        <f>RIGHT(S798,LEN(S798)-FIND("/",S798))</f>
        <v>mobile games</v>
      </c>
    </row>
    <row r="799" spans="1:21" x14ac:dyDescent="0.35">
      <c r="A799">
        <v>797</v>
      </c>
      <c r="B799" s="4" t="s">
        <v>1629</v>
      </c>
      <c r="C799" s="3" t="s">
        <v>1630</v>
      </c>
      <c r="D799" s="11">
        <v>97200</v>
      </c>
      <c r="E799" s="11">
        <v>8332</v>
      </c>
      <c r="F799" s="9">
        <f>E799/D799*100</f>
        <v>8.5720164609053509</v>
      </c>
      <c r="G799" s="6" t="s">
        <v>20</v>
      </c>
      <c r="H799">
        <v>185</v>
      </c>
      <c r="I799" s="11">
        <f>E799/H799</f>
        <v>45.037837837837834</v>
      </c>
      <c r="J799" t="s">
        <v>21</v>
      </c>
      <c r="K799" t="s">
        <v>22</v>
      </c>
      <c r="L799" s="19">
        <f>(((N799/60)/60)/24)+DATE(1970,1,1)</f>
        <v>43464.25</v>
      </c>
      <c r="M799" s="16">
        <f>(((N799/60)/60)/24)+DATE(1970,1,1)</f>
        <v>43464.25</v>
      </c>
      <c r="N799">
        <v>1546149600</v>
      </c>
      <c r="O799" s="19">
        <f>(((P799/60)/60)/24)+DATE(1970,1,1)</f>
        <v>43487.25</v>
      </c>
      <c r="P799">
        <v>1548136800</v>
      </c>
      <c r="Q799" t="b">
        <v>0</v>
      </c>
      <c r="R799" t="b">
        <v>0</v>
      </c>
      <c r="S799" t="s">
        <v>28</v>
      </c>
      <c r="T799" t="str">
        <f>LEFT(S799,FIND("~",SUBSTITUTE(S799,"/","~",LEN(S799)-LEN(SUBSTITUTE(S799,"/",""))))-1)</f>
        <v>technology</v>
      </c>
      <c r="U799" t="str">
        <f>RIGHT(S799,LEN(S799)-FIND("/",S799))</f>
        <v>web</v>
      </c>
    </row>
    <row r="800" spans="1:21" x14ac:dyDescent="0.35">
      <c r="A800">
        <v>798</v>
      </c>
      <c r="B800" s="4" t="s">
        <v>1631</v>
      </c>
      <c r="C800" s="3" t="s">
        <v>1632</v>
      </c>
      <c r="D800" s="11">
        <v>97300</v>
      </c>
      <c r="E800" s="11">
        <v>6408</v>
      </c>
      <c r="F800" s="9">
        <f>E800/D800*100</f>
        <v>6.5858170606372042</v>
      </c>
      <c r="G800" s="6" t="s">
        <v>20</v>
      </c>
      <c r="H800">
        <v>121</v>
      </c>
      <c r="I800" s="11">
        <f>E800/H800</f>
        <v>52.958677685950413</v>
      </c>
      <c r="J800" t="s">
        <v>21</v>
      </c>
      <c r="K800" t="s">
        <v>22</v>
      </c>
      <c r="L800" s="19">
        <f>(((N800/60)/60)/24)+DATE(1970,1,1)</f>
        <v>41060.208333333336</v>
      </c>
      <c r="M800" s="16">
        <f>(((N800/60)/60)/24)+DATE(1970,1,1)</f>
        <v>41060.208333333336</v>
      </c>
      <c r="N800">
        <v>1338440400</v>
      </c>
      <c r="O800" s="19">
        <f>(((P800/60)/60)/24)+DATE(1970,1,1)</f>
        <v>41088.208333333336</v>
      </c>
      <c r="P800">
        <v>1340859600</v>
      </c>
      <c r="Q800" t="b">
        <v>0</v>
      </c>
      <c r="R800" t="b">
        <v>1</v>
      </c>
      <c r="S800" t="s">
        <v>33</v>
      </c>
      <c r="T800" t="str">
        <f>LEFT(S800,FIND("~",SUBSTITUTE(S800,"/","~",LEN(S800)-LEN(SUBSTITUTE(S800,"/",""))))-1)</f>
        <v>theater</v>
      </c>
      <c r="U800" t="str">
        <f>RIGHT(S800,LEN(S800)-FIND("/",S800))</f>
        <v>plays</v>
      </c>
    </row>
    <row r="801" spans="1:21" x14ac:dyDescent="0.35">
      <c r="A801">
        <v>799</v>
      </c>
      <c r="B801" s="4" t="s">
        <v>1633</v>
      </c>
      <c r="C801" s="3" t="s">
        <v>1634</v>
      </c>
      <c r="D801" s="11">
        <v>97300</v>
      </c>
      <c r="E801" s="11">
        <v>73522</v>
      </c>
      <c r="F801" s="9">
        <f>E801/D801*100</f>
        <v>75.562178828365873</v>
      </c>
      <c r="G801" s="6" t="s">
        <v>20</v>
      </c>
      <c r="H801">
        <v>1225</v>
      </c>
      <c r="I801" s="11">
        <f>E801/H801</f>
        <v>60.017959183673469</v>
      </c>
      <c r="J801" t="s">
        <v>40</v>
      </c>
      <c r="K801" t="s">
        <v>41</v>
      </c>
      <c r="L801" s="19">
        <f>(((N801/60)/60)/24)+DATE(1970,1,1)</f>
        <v>42399.25</v>
      </c>
      <c r="M801" s="16">
        <f>(((N801/60)/60)/24)+DATE(1970,1,1)</f>
        <v>42399.25</v>
      </c>
      <c r="N801">
        <v>1454133600</v>
      </c>
      <c r="O801" s="19">
        <f>(((P801/60)/60)/24)+DATE(1970,1,1)</f>
        <v>42403.25</v>
      </c>
      <c r="P801">
        <v>1454479200</v>
      </c>
      <c r="Q801" t="b">
        <v>0</v>
      </c>
      <c r="R801" t="b">
        <v>0</v>
      </c>
      <c r="S801" t="s">
        <v>33</v>
      </c>
      <c r="T801" t="str">
        <f>LEFT(S801,FIND("~",SUBSTITUTE(S801,"/","~",LEN(S801)-LEN(SUBSTITUTE(S801,"/",""))))-1)</f>
        <v>theater</v>
      </c>
      <c r="U801" t="str">
        <f>RIGHT(S801,LEN(S801)-FIND("/",S801))</f>
        <v>plays</v>
      </c>
    </row>
    <row r="802" spans="1:21" x14ac:dyDescent="0.35">
      <c r="A802">
        <v>800</v>
      </c>
      <c r="B802" s="4" t="s">
        <v>1635</v>
      </c>
      <c r="C802" s="3" t="s">
        <v>1636</v>
      </c>
      <c r="D802" s="11">
        <v>97600</v>
      </c>
      <c r="E802" s="11">
        <v>1</v>
      </c>
      <c r="F802" s="9">
        <f>E802/D802*100</f>
        <v>1.0245901639344263E-3</v>
      </c>
      <c r="G802" s="6" t="s">
        <v>20</v>
      </c>
      <c r="H802">
        <v>1</v>
      </c>
      <c r="I802" s="11">
        <f>E802/H802</f>
        <v>1</v>
      </c>
      <c r="J802" t="s">
        <v>98</v>
      </c>
      <c r="K802" t="s">
        <v>99</v>
      </c>
      <c r="L802" s="19">
        <f>(((N802/60)/60)/24)+DATE(1970,1,1)</f>
        <v>42167.208333333328</v>
      </c>
      <c r="M802" s="16">
        <f>(((N802/60)/60)/24)+DATE(1970,1,1)</f>
        <v>42167.208333333328</v>
      </c>
      <c r="N802">
        <v>1434085200</v>
      </c>
      <c r="O802" s="19">
        <f>(((P802/60)/60)/24)+DATE(1970,1,1)</f>
        <v>42171.208333333328</v>
      </c>
      <c r="P802">
        <v>1434430800</v>
      </c>
      <c r="Q802" t="b">
        <v>0</v>
      </c>
      <c r="R802" t="b">
        <v>0</v>
      </c>
      <c r="S802" t="s">
        <v>23</v>
      </c>
      <c r="T802" t="str">
        <f>LEFT(S802,FIND("~",SUBSTITUTE(S802,"/","~",LEN(S802)-LEN(SUBSTITUTE(S802,"/",""))))-1)</f>
        <v>music</v>
      </c>
      <c r="U802" t="str">
        <f>RIGHT(S802,LEN(S802)-FIND("/",S802))</f>
        <v>rock</v>
      </c>
    </row>
    <row r="803" spans="1:21" x14ac:dyDescent="0.35">
      <c r="A803">
        <v>801</v>
      </c>
      <c r="B803" s="4" t="s">
        <v>1637</v>
      </c>
      <c r="C803" s="3" t="s">
        <v>1638</v>
      </c>
      <c r="D803" s="11">
        <v>97800</v>
      </c>
      <c r="E803" s="11">
        <v>4667</v>
      </c>
      <c r="F803" s="9">
        <f>E803/D803*100</f>
        <v>4.7719836400817996</v>
      </c>
      <c r="G803" s="6" t="s">
        <v>20</v>
      </c>
      <c r="H803">
        <v>106</v>
      </c>
      <c r="I803" s="11">
        <f>E803/H803</f>
        <v>44.028301886792455</v>
      </c>
      <c r="J803" t="s">
        <v>21</v>
      </c>
      <c r="K803" t="s">
        <v>22</v>
      </c>
      <c r="L803" s="19">
        <f>(((N803/60)/60)/24)+DATE(1970,1,1)</f>
        <v>43830.25</v>
      </c>
      <c r="M803" s="16">
        <f>(((N803/60)/60)/24)+DATE(1970,1,1)</f>
        <v>43830.25</v>
      </c>
      <c r="N803">
        <v>1577772000</v>
      </c>
      <c r="O803" s="19">
        <f>(((P803/60)/60)/24)+DATE(1970,1,1)</f>
        <v>43852.25</v>
      </c>
      <c r="P803">
        <v>1579672800</v>
      </c>
      <c r="Q803" t="b">
        <v>0</v>
      </c>
      <c r="R803" t="b">
        <v>1</v>
      </c>
      <c r="S803" t="s">
        <v>122</v>
      </c>
      <c r="T803" t="str">
        <f>LEFT(S803,FIND("~",SUBSTITUTE(S803,"/","~",LEN(S803)-LEN(SUBSTITUTE(S803,"/",""))))-1)</f>
        <v>photography</v>
      </c>
      <c r="U803" t="str">
        <f>RIGHT(S803,LEN(S803)-FIND("/",S803))</f>
        <v>photography books</v>
      </c>
    </row>
    <row r="804" spans="1:21" ht="31" x14ac:dyDescent="0.35">
      <c r="A804">
        <v>802</v>
      </c>
      <c r="B804" s="4" t="s">
        <v>1639</v>
      </c>
      <c r="C804" s="3" t="s">
        <v>1640</v>
      </c>
      <c r="D804" s="11">
        <v>98600</v>
      </c>
      <c r="E804" s="11">
        <v>12216</v>
      </c>
      <c r="F804" s="9">
        <f>E804/D804*100</f>
        <v>12.389452332657202</v>
      </c>
      <c r="G804" s="6" t="s">
        <v>20</v>
      </c>
      <c r="H804">
        <v>142</v>
      </c>
      <c r="I804" s="11">
        <f>E804/H804</f>
        <v>86.028169014084511</v>
      </c>
      <c r="J804" t="s">
        <v>21</v>
      </c>
      <c r="K804" t="s">
        <v>22</v>
      </c>
      <c r="L804" s="19">
        <f>(((N804/60)/60)/24)+DATE(1970,1,1)</f>
        <v>43650.208333333328</v>
      </c>
      <c r="M804" s="16">
        <f>(((N804/60)/60)/24)+DATE(1970,1,1)</f>
        <v>43650.208333333328</v>
      </c>
      <c r="N804">
        <v>1562216400</v>
      </c>
      <c r="O804" s="19">
        <f>(((P804/60)/60)/24)+DATE(1970,1,1)</f>
        <v>43652.208333333328</v>
      </c>
      <c r="P804">
        <v>1562389200</v>
      </c>
      <c r="Q804" t="b">
        <v>0</v>
      </c>
      <c r="R804" t="b">
        <v>0</v>
      </c>
      <c r="S804" t="s">
        <v>122</v>
      </c>
      <c r="T804" t="str">
        <f>LEFT(S804,FIND("~",SUBSTITUTE(S804,"/","~",LEN(S804)-LEN(SUBSTITUTE(S804,"/",""))))-1)</f>
        <v>photography</v>
      </c>
      <c r="U804" t="str">
        <f>RIGHT(S804,LEN(S804)-FIND("/",S804))</f>
        <v>photography books</v>
      </c>
    </row>
    <row r="805" spans="1:21" ht="31" x14ac:dyDescent="0.35">
      <c r="A805">
        <v>803</v>
      </c>
      <c r="B805" s="4" t="s">
        <v>1641</v>
      </c>
      <c r="C805" s="3" t="s">
        <v>1642</v>
      </c>
      <c r="D805" s="11">
        <v>98700</v>
      </c>
      <c r="E805" s="11">
        <v>6527</v>
      </c>
      <c r="F805" s="9">
        <f>E805/D805*100</f>
        <v>6.6129685916919962</v>
      </c>
      <c r="G805" s="6" t="s">
        <v>20</v>
      </c>
      <c r="H805">
        <v>233</v>
      </c>
      <c r="I805" s="11">
        <f>E805/H805</f>
        <v>28.012875536480685</v>
      </c>
      <c r="J805" t="s">
        <v>21</v>
      </c>
      <c r="K805" t="s">
        <v>22</v>
      </c>
      <c r="L805" s="19">
        <f>(((N805/60)/60)/24)+DATE(1970,1,1)</f>
        <v>43492.25</v>
      </c>
      <c r="M805" s="16">
        <f>(((N805/60)/60)/24)+DATE(1970,1,1)</f>
        <v>43492.25</v>
      </c>
      <c r="N805">
        <v>1548568800</v>
      </c>
      <c r="O805" s="19">
        <f>(((P805/60)/60)/24)+DATE(1970,1,1)</f>
        <v>43526.25</v>
      </c>
      <c r="P805">
        <v>1551506400</v>
      </c>
      <c r="Q805" t="b">
        <v>0</v>
      </c>
      <c r="R805" t="b">
        <v>0</v>
      </c>
      <c r="S805" t="s">
        <v>33</v>
      </c>
      <c r="T805" t="str">
        <f>LEFT(S805,FIND("~",SUBSTITUTE(S805,"/","~",LEN(S805)-LEN(SUBSTITUTE(S805,"/",""))))-1)</f>
        <v>theater</v>
      </c>
      <c r="U805" t="str">
        <f>RIGHT(S805,LEN(S805)-FIND("/",S805))</f>
        <v>plays</v>
      </c>
    </row>
    <row r="806" spans="1:21" x14ac:dyDescent="0.35">
      <c r="A806">
        <v>804</v>
      </c>
      <c r="B806" s="4" t="s">
        <v>1643</v>
      </c>
      <c r="C806" s="3" t="s">
        <v>1644</v>
      </c>
      <c r="D806" s="11">
        <v>98700</v>
      </c>
      <c r="E806" s="11">
        <v>6987</v>
      </c>
      <c r="F806" s="9">
        <f>E806/D806*100</f>
        <v>7.0790273556231007</v>
      </c>
      <c r="G806" s="6" t="s">
        <v>20</v>
      </c>
      <c r="H806">
        <v>218</v>
      </c>
      <c r="I806" s="11">
        <f>E806/H806</f>
        <v>32.050458715596328</v>
      </c>
      <c r="J806" t="s">
        <v>21</v>
      </c>
      <c r="K806" t="s">
        <v>22</v>
      </c>
      <c r="L806" s="19">
        <f>(((N806/60)/60)/24)+DATE(1970,1,1)</f>
        <v>43102.25</v>
      </c>
      <c r="M806" s="16">
        <f>(((N806/60)/60)/24)+DATE(1970,1,1)</f>
        <v>43102.25</v>
      </c>
      <c r="N806">
        <v>1514872800</v>
      </c>
      <c r="O806" s="19">
        <f>(((P806/60)/60)/24)+DATE(1970,1,1)</f>
        <v>43122.25</v>
      </c>
      <c r="P806">
        <v>1516600800</v>
      </c>
      <c r="Q806" t="b">
        <v>0</v>
      </c>
      <c r="R806" t="b">
        <v>0</v>
      </c>
      <c r="S806" t="s">
        <v>23</v>
      </c>
      <c r="T806" t="str">
        <f>LEFT(S806,FIND("~",SUBSTITUTE(S806,"/","~",LEN(S806)-LEN(SUBSTITUTE(S806,"/",""))))-1)</f>
        <v>music</v>
      </c>
      <c r="U806" t="str">
        <f>RIGHT(S806,LEN(S806)-FIND("/",S806))</f>
        <v>rock</v>
      </c>
    </row>
    <row r="807" spans="1:21" ht="31" x14ac:dyDescent="0.35">
      <c r="A807">
        <v>805</v>
      </c>
      <c r="B807" s="4" t="s">
        <v>1645</v>
      </c>
      <c r="C807" s="3" t="s">
        <v>1646</v>
      </c>
      <c r="D807" s="11">
        <v>98800</v>
      </c>
      <c r="E807" s="11">
        <v>4932</v>
      </c>
      <c r="F807" s="9">
        <f>E807/D807*100</f>
        <v>4.9919028340080978</v>
      </c>
      <c r="G807" s="6" t="s">
        <v>20</v>
      </c>
      <c r="H807">
        <v>67</v>
      </c>
      <c r="I807" s="11">
        <f>E807/H807</f>
        <v>73.611940298507463</v>
      </c>
      <c r="J807" t="s">
        <v>26</v>
      </c>
      <c r="K807" t="s">
        <v>27</v>
      </c>
      <c r="L807" s="19">
        <f>(((N807/60)/60)/24)+DATE(1970,1,1)</f>
        <v>41958.25</v>
      </c>
      <c r="M807" s="16">
        <f>(((N807/60)/60)/24)+DATE(1970,1,1)</f>
        <v>41958.25</v>
      </c>
      <c r="N807">
        <v>1416031200</v>
      </c>
      <c r="O807" s="19">
        <f>(((P807/60)/60)/24)+DATE(1970,1,1)</f>
        <v>42009.25</v>
      </c>
      <c r="P807">
        <v>1420437600</v>
      </c>
      <c r="Q807" t="b">
        <v>0</v>
      </c>
      <c r="R807" t="b">
        <v>0</v>
      </c>
      <c r="S807" t="s">
        <v>42</v>
      </c>
      <c r="T807" t="str">
        <f>LEFT(S807,FIND("~",SUBSTITUTE(S807,"/","~",LEN(S807)-LEN(SUBSTITUTE(S807,"/",""))))-1)</f>
        <v>film &amp; video</v>
      </c>
      <c r="U807" t="str">
        <f>RIGHT(S807,LEN(S807)-FIND("/",S807))</f>
        <v>documentary</v>
      </c>
    </row>
    <row r="808" spans="1:21" x14ac:dyDescent="0.35">
      <c r="A808">
        <v>806</v>
      </c>
      <c r="B808" s="4" t="s">
        <v>1647</v>
      </c>
      <c r="C808" s="3" t="s">
        <v>1648</v>
      </c>
      <c r="D808" s="11">
        <v>99500</v>
      </c>
      <c r="E808" s="11">
        <v>8262</v>
      </c>
      <c r="F808" s="9">
        <f>E808/D808*100</f>
        <v>8.3035175879396981</v>
      </c>
      <c r="G808" s="6" t="s">
        <v>20</v>
      </c>
      <c r="H808">
        <v>76</v>
      </c>
      <c r="I808" s="11">
        <f>E808/H808</f>
        <v>108.71052631578948</v>
      </c>
      <c r="J808" t="s">
        <v>21</v>
      </c>
      <c r="K808" t="s">
        <v>22</v>
      </c>
      <c r="L808" s="19">
        <f>(((N808/60)/60)/24)+DATE(1970,1,1)</f>
        <v>40973.25</v>
      </c>
      <c r="M808" s="16">
        <f>(((N808/60)/60)/24)+DATE(1970,1,1)</f>
        <v>40973.25</v>
      </c>
      <c r="N808">
        <v>1330927200</v>
      </c>
      <c r="O808" s="19">
        <f>(((P808/60)/60)/24)+DATE(1970,1,1)</f>
        <v>40997.208333333336</v>
      </c>
      <c r="P808">
        <v>1332997200</v>
      </c>
      <c r="Q808" t="b">
        <v>0</v>
      </c>
      <c r="R808" t="b">
        <v>1</v>
      </c>
      <c r="S808" t="s">
        <v>53</v>
      </c>
      <c r="T808" t="str">
        <f>LEFT(S808,FIND("~",SUBSTITUTE(S808,"/","~",LEN(S808)-LEN(SUBSTITUTE(S808,"/",""))))-1)</f>
        <v>film &amp; video</v>
      </c>
      <c r="U808" t="str">
        <f>RIGHT(S808,LEN(S808)-FIND("/",S808))</f>
        <v>drama</v>
      </c>
    </row>
    <row r="809" spans="1:21" x14ac:dyDescent="0.35">
      <c r="A809">
        <v>807</v>
      </c>
      <c r="B809" s="4" t="s">
        <v>1649</v>
      </c>
      <c r="C809" s="3" t="s">
        <v>1650</v>
      </c>
      <c r="D809" s="11">
        <v>99500</v>
      </c>
      <c r="E809" s="11">
        <v>1848</v>
      </c>
      <c r="F809" s="9">
        <f>E809/D809*100</f>
        <v>1.857286432160804</v>
      </c>
      <c r="G809" s="6" t="s">
        <v>20</v>
      </c>
      <c r="H809">
        <v>43</v>
      </c>
      <c r="I809" s="11">
        <f>E809/H809</f>
        <v>42.97674418604651</v>
      </c>
      <c r="J809" t="s">
        <v>21</v>
      </c>
      <c r="K809" t="s">
        <v>22</v>
      </c>
      <c r="L809" s="19">
        <f>(((N809/60)/60)/24)+DATE(1970,1,1)</f>
        <v>43753.208333333328</v>
      </c>
      <c r="M809" s="16">
        <f>(((N809/60)/60)/24)+DATE(1970,1,1)</f>
        <v>43753.208333333328</v>
      </c>
      <c r="N809">
        <v>1571115600</v>
      </c>
      <c r="O809" s="19">
        <f>(((P809/60)/60)/24)+DATE(1970,1,1)</f>
        <v>43797.25</v>
      </c>
      <c r="P809">
        <v>1574920800</v>
      </c>
      <c r="Q809" t="b">
        <v>0</v>
      </c>
      <c r="R809" t="b">
        <v>1</v>
      </c>
      <c r="S809" t="s">
        <v>33</v>
      </c>
      <c r="T809" t="str">
        <f>LEFT(S809,FIND("~",SUBSTITUTE(S809,"/","~",LEN(S809)-LEN(SUBSTITUTE(S809,"/",""))))-1)</f>
        <v>theater</v>
      </c>
      <c r="U809" t="str">
        <f>RIGHT(S809,LEN(S809)-FIND("/",S809))</f>
        <v>plays</v>
      </c>
    </row>
    <row r="810" spans="1:21" x14ac:dyDescent="0.35">
      <c r="A810">
        <v>808</v>
      </c>
      <c r="B810" s="4" t="s">
        <v>1651</v>
      </c>
      <c r="C810" s="3" t="s">
        <v>1652</v>
      </c>
      <c r="D810" s="11">
        <v>101000</v>
      </c>
      <c r="E810" s="11">
        <v>1583</v>
      </c>
      <c r="F810" s="9">
        <f>E810/D810*100</f>
        <v>1.5673267326732674</v>
      </c>
      <c r="G810" s="6" t="s">
        <v>20</v>
      </c>
      <c r="H810">
        <v>19</v>
      </c>
      <c r="I810" s="11">
        <f>E810/H810</f>
        <v>83.315789473684205</v>
      </c>
      <c r="J810" t="s">
        <v>21</v>
      </c>
      <c r="K810" t="s">
        <v>22</v>
      </c>
      <c r="L810" s="19">
        <f>(((N810/60)/60)/24)+DATE(1970,1,1)</f>
        <v>42507.208333333328</v>
      </c>
      <c r="M810" s="16">
        <f>(((N810/60)/60)/24)+DATE(1970,1,1)</f>
        <v>42507.208333333328</v>
      </c>
      <c r="N810">
        <v>1463461200</v>
      </c>
      <c r="O810" s="19">
        <f>(((P810/60)/60)/24)+DATE(1970,1,1)</f>
        <v>42524.208333333328</v>
      </c>
      <c r="P810">
        <v>1464930000</v>
      </c>
      <c r="Q810" t="b">
        <v>0</v>
      </c>
      <c r="R810" t="b">
        <v>0</v>
      </c>
      <c r="S810" t="s">
        <v>17</v>
      </c>
      <c r="T810" t="str">
        <f>LEFT(S810,FIND("~",SUBSTITUTE(S810,"/","~",LEN(S810)-LEN(SUBSTITUTE(S810,"/",""))))-1)</f>
        <v>food</v>
      </c>
      <c r="U810" t="str">
        <f>RIGHT(S810,LEN(S810)-FIND("/",S810))</f>
        <v>food trucks</v>
      </c>
    </row>
    <row r="811" spans="1:21" x14ac:dyDescent="0.35">
      <c r="A811">
        <v>809</v>
      </c>
      <c r="B811" s="4" t="s">
        <v>1599</v>
      </c>
      <c r="C811" s="3" t="s">
        <v>1653</v>
      </c>
      <c r="D811" s="11">
        <v>101400</v>
      </c>
      <c r="E811" s="11">
        <v>88536</v>
      </c>
      <c r="F811" s="9">
        <f>E811/D811*100</f>
        <v>87.31360946745562</v>
      </c>
      <c r="G811" s="6" t="s">
        <v>20</v>
      </c>
      <c r="H811">
        <v>2108</v>
      </c>
      <c r="I811" s="11">
        <f>E811/H811</f>
        <v>42</v>
      </c>
      <c r="J811" t="s">
        <v>98</v>
      </c>
      <c r="K811" t="s">
        <v>99</v>
      </c>
      <c r="L811" s="19">
        <f>(((N811/60)/60)/24)+DATE(1970,1,1)</f>
        <v>41135.208333333336</v>
      </c>
      <c r="M811" s="16">
        <f>(((N811/60)/60)/24)+DATE(1970,1,1)</f>
        <v>41135.208333333336</v>
      </c>
      <c r="N811">
        <v>1344920400</v>
      </c>
      <c r="O811" s="19">
        <f>(((P811/60)/60)/24)+DATE(1970,1,1)</f>
        <v>41136.208333333336</v>
      </c>
      <c r="P811">
        <v>1345006800</v>
      </c>
      <c r="Q811" t="b">
        <v>0</v>
      </c>
      <c r="R811" t="b">
        <v>0</v>
      </c>
      <c r="S811" t="s">
        <v>42</v>
      </c>
      <c r="T811" t="str">
        <f>LEFT(S811,FIND("~",SUBSTITUTE(S811,"/","~",LEN(S811)-LEN(SUBSTITUTE(S811,"/",""))))-1)</f>
        <v>film &amp; video</v>
      </c>
      <c r="U811" t="str">
        <f>RIGHT(S811,LEN(S811)-FIND("/",S811))</f>
        <v>documentary</v>
      </c>
    </row>
    <row r="812" spans="1:21" x14ac:dyDescent="0.35">
      <c r="A812">
        <v>810</v>
      </c>
      <c r="B812" s="4" t="s">
        <v>1654</v>
      </c>
      <c r="C812" s="3" t="s">
        <v>1655</v>
      </c>
      <c r="D812" s="11">
        <v>102500</v>
      </c>
      <c r="E812" s="11">
        <v>12360</v>
      </c>
      <c r="F812" s="9">
        <f>E812/D812*100</f>
        <v>12.058536585365854</v>
      </c>
      <c r="G812" s="6" t="s">
        <v>20</v>
      </c>
      <c r="H812">
        <v>221</v>
      </c>
      <c r="I812" s="11">
        <f>E812/H812</f>
        <v>55.927601809954751</v>
      </c>
      <c r="J812" t="s">
        <v>21</v>
      </c>
      <c r="K812" t="s">
        <v>22</v>
      </c>
      <c r="L812" s="19">
        <f>(((N812/60)/60)/24)+DATE(1970,1,1)</f>
        <v>43067.25</v>
      </c>
      <c r="M812" s="16">
        <f>(((N812/60)/60)/24)+DATE(1970,1,1)</f>
        <v>43067.25</v>
      </c>
      <c r="N812">
        <v>1511848800</v>
      </c>
      <c r="O812" s="19">
        <f>(((P812/60)/60)/24)+DATE(1970,1,1)</f>
        <v>43077.25</v>
      </c>
      <c r="P812">
        <v>1512712800</v>
      </c>
      <c r="Q812" t="b">
        <v>0</v>
      </c>
      <c r="R812" t="b">
        <v>1</v>
      </c>
      <c r="S812" t="s">
        <v>33</v>
      </c>
      <c r="T812" t="str">
        <f>LEFT(S812,FIND("~",SUBSTITUTE(S812,"/","~",LEN(S812)-LEN(SUBSTITUTE(S812,"/",""))))-1)</f>
        <v>theater</v>
      </c>
      <c r="U812" t="str">
        <f>RIGHT(S812,LEN(S812)-FIND("/",S812))</f>
        <v>plays</v>
      </c>
    </row>
    <row r="813" spans="1:21" x14ac:dyDescent="0.35">
      <c r="A813">
        <v>811</v>
      </c>
      <c r="B813" s="4" t="s">
        <v>1656</v>
      </c>
      <c r="C813" s="3" t="s">
        <v>1657</v>
      </c>
      <c r="D813" s="11">
        <v>102900</v>
      </c>
      <c r="E813" s="11">
        <v>71320</v>
      </c>
      <c r="F813" s="9">
        <f>E813/D813*100</f>
        <v>69.310009718172978</v>
      </c>
      <c r="G813" s="6" t="s">
        <v>20</v>
      </c>
      <c r="H813">
        <v>679</v>
      </c>
      <c r="I813" s="11">
        <f>E813/H813</f>
        <v>105.03681885125184</v>
      </c>
      <c r="J813" t="s">
        <v>21</v>
      </c>
      <c r="K813" t="s">
        <v>22</v>
      </c>
      <c r="L813" s="19">
        <f>(((N813/60)/60)/24)+DATE(1970,1,1)</f>
        <v>42378.25</v>
      </c>
      <c r="M813" s="16">
        <f>(((N813/60)/60)/24)+DATE(1970,1,1)</f>
        <v>42378.25</v>
      </c>
      <c r="N813">
        <v>1452319200</v>
      </c>
      <c r="O813" s="19">
        <f>(((P813/60)/60)/24)+DATE(1970,1,1)</f>
        <v>42380.25</v>
      </c>
      <c r="P813">
        <v>1452492000</v>
      </c>
      <c r="Q813" t="b">
        <v>0</v>
      </c>
      <c r="R813" t="b">
        <v>1</v>
      </c>
      <c r="S813" t="s">
        <v>89</v>
      </c>
      <c r="T813" t="str">
        <f>LEFT(S813,FIND("~",SUBSTITUTE(S813,"/","~",LEN(S813)-LEN(SUBSTITUTE(S813,"/",""))))-1)</f>
        <v>games</v>
      </c>
      <c r="U813" t="str">
        <f>RIGHT(S813,LEN(S813)-FIND("/",S813))</f>
        <v>video games</v>
      </c>
    </row>
    <row r="814" spans="1:21" x14ac:dyDescent="0.35">
      <c r="A814">
        <v>812</v>
      </c>
      <c r="B814" s="4" t="s">
        <v>1658</v>
      </c>
      <c r="C814" s="3" t="s">
        <v>1659</v>
      </c>
      <c r="D814" s="11">
        <v>103200</v>
      </c>
      <c r="E814" s="11">
        <v>134640</v>
      </c>
      <c r="F814" s="9">
        <f>E814/D814*100</f>
        <v>130.46511627906975</v>
      </c>
      <c r="G814" s="6" t="s">
        <v>20</v>
      </c>
      <c r="H814">
        <v>2805</v>
      </c>
      <c r="I814" s="11">
        <f>E814/H814</f>
        <v>48</v>
      </c>
      <c r="J814" t="s">
        <v>15</v>
      </c>
      <c r="K814" t="s">
        <v>16</v>
      </c>
      <c r="L814" s="19">
        <f>(((N814/60)/60)/24)+DATE(1970,1,1)</f>
        <v>43206.208333333328</v>
      </c>
      <c r="M814" s="16">
        <f>(((N814/60)/60)/24)+DATE(1970,1,1)</f>
        <v>43206.208333333328</v>
      </c>
      <c r="N814">
        <v>1523854800</v>
      </c>
      <c r="O814" s="19">
        <f>(((P814/60)/60)/24)+DATE(1970,1,1)</f>
        <v>43211.208333333328</v>
      </c>
      <c r="P814">
        <v>1524286800</v>
      </c>
      <c r="Q814" t="b">
        <v>0</v>
      </c>
      <c r="R814" t="b">
        <v>0</v>
      </c>
      <c r="S814" t="s">
        <v>68</v>
      </c>
      <c r="T814" t="str">
        <f>LEFT(S814,FIND("~",SUBSTITUTE(S814,"/","~",LEN(S814)-LEN(SUBSTITUTE(S814,"/",""))))-1)</f>
        <v>publishing</v>
      </c>
      <c r="U814" t="str">
        <f>RIGHT(S814,LEN(S814)-FIND("/",S814))</f>
        <v>nonfiction</v>
      </c>
    </row>
    <row r="815" spans="1:21" x14ac:dyDescent="0.35">
      <c r="A815">
        <v>813</v>
      </c>
      <c r="B815" s="4" t="s">
        <v>1660</v>
      </c>
      <c r="C815" s="3" t="s">
        <v>1661</v>
      </c>
      <c r="D815" s="11">
        <v>103200</v>
      </c>
      <c r="E815" s="11">
        <v>7661</v>
      </c>
      <c r="F815" s="9">
        <f>E815/D815*100</f>
        <v>7.4234496124031004</v>
      </c>
      <c r="G815" s="6" t="s">
        <v>20</v>
      </c>
      <c r="H815">
        <v>68</v>
      </c>
      <c r="I815" s="11">
        <f>E815/H815</f>
        <v>112.66176470588235</v>
      </c>
      <c r="J815" t="s">
        <v>21</v>
      </c>
      <c r="K815" t="s">
        <v>22</v>
      </c>
      <c r="L815" s="19">
        <f>(((N815/60)/60)/24)+DATE(1970,1,1)</f>
        <v>41148.208333333336</v>
      </c>
      <c r="M815" s="16">
        <f>(((N815/60)/60)/24)+DATE(1970,1,1)</f>
        <v>41148.208333333336</v>
      </c>
      <c r="N815">
        <v>1346043600</v>
      </c>
      <c r="O815" s="19">
        <f>(((P815/60)/60)/24)+DATE(1970,1,1)</f>
        <v>41158.208333333336</v>
      </c>
      <c r="P815">
        <v>1346907600</v>
      </c>
      <c r="Q815" t="b">
        <v>0</v>
      </c>
      <c r="R815" t="b">
        <v>0</v>
      </c>
      <c r="S815" t="s">
        <v>89</v>
      </c>
      <c r="T815" t="str">
        <f>LEFT(S815,FIND("~",SUBSTITUTE(S815,"/","~",LEN(S815)-LEN(SUBSTITUTE(S815,"/",""))))-1)</f>
        <v>games</v>
      </c>
      <c r="U815" t="str">
        <f>RIGHT(S815,LEN(S815)-FIND("/",S815))</f>
        <v>video games</v>
      </c>
    </row>
    <row r="816" spans="1:21" x14ac:dyDescent="0.35">
      <c r="A816">
        <v>814</v>
      </c>
      <c r="B816" s="4" t="s">
        <v>1662</v>
      </c>
      <c r="C816" s="3" t="s">
        <v>1663</v>
      </c>
      <c r="D816" s="11">
        <v>104400</v>
      </c>
      <c r="E816" s="11">
        <v>2950</v>
      </c>
      <c r="F816" s="9">
        <f>E816/D816*100</f>
        <v>2.8256704980842913</v>
      </c>
      <c r="G816" s="6" t="s">
        <v>20</v>
      </c>
      <c r="H816">
        <v>36</v>
      </c>
      <c r="I816" s="11">
        <f>E816/H816</f>
        <v>81.944444444444443</v>
      </c>
      <c r="J816" t="s">
        <v>36</v>
      </c>
      <c r="K816" t="s">
        <v>37</v>
      </c>
      <c r="L816" s="19">
        <f>(((N816/60)/60)/24)+DATE(1970,1,1)</f>
        <v>42517.208333333328</v>
      </c>
      <c r="M816" s="16">
        <f>(((N816/60)/60)/24)+DATE(1970,1,1)</f>
        <v>42517.208333333328</v>
      </c>
      <c r="N816">
        <v>1464325200</v>
      </c>
      <c r="O816" s="19">
        <f>(((P816/60)/60)/24)+DATE(1970,1,1)</f>
        <v>42519.208333333328</v>
      </c>
      <c r="P816">
        <v>1464498000</v>
      </c>
      <c r="Q816" t="b">
        <v>0</v>
      </c>
      <c r="R816" t="b">
        <v>1</v>
      </c>
      <c r="S816" t="s">
        <v>23</v>
      </c>
      <c r="T816" t="str">
        <f>LEFT(S816,FIND("~",SUBSTITUTE(S816,"/","~",LEN(S816)-LEN(SUBSTITUTE(S816,"/",""))))-1)</f>
        <v>music</v>
      </c>
      <c r="U816" t="str">
        <f>RIGHT(S816,LEN(S816)-FIND("/",S816))</f>
        <v>rock</v>
      </c>
    </row>
    <row r="817" spans="1:21" ht="31" x14ac:dyDescent="0.35">
      <c r="A817">
        <v>815</v>
      </c>
      <c r="B817" s="4" t="s">
        <v>1664</v>
      </c>
      <c r="C817" s="3" t="s">
        <v>1665</v>
      </c>
      <c r="D817" s="11">
        <v>105000</v>
      </c>
      <c r="E817" s="11">
        <v>11721</v>
      </c>
      <c r="F817" s="9">
        <f>E817/D817*100</f>
        <v>11.162857142857142</v>
      </c>
      <c r="G817" s="6" t="s">
        <v>20</v>
      </c>
      <c r="H817">
        <v>183</v>
      </c>
      <c r="I817" s="11">
        <f>E817/H817</f>
        <v>64.049180327868854</v>
      </c>
      <c r="J817" t="s">
        <v>15</v>
      </c>
      <c r="K817" t="s">
        <v>16</v>
      </c>
      <c r="L817" s="19">
        <f>(((N817/60)/60)/24)+DATE(1970,1,1)</f>
        <v>43068.25</v>
      </c>
      <c r="M817" s="16">
        <f>(((N817/60)/60)/24)+DATE(1970,1,1)</f>
        <v>43068.25</v>
      </c>
      <c r="N817">
        <v>1511935200</v>
      </c>
      <c r="O817" s="19">
        <f>(((P817/60)/60)/24)+DATE(1970,1,1)</f>
        <v>43094.25</v>
      </c>
      <c r="P817">
        <v>1514181600</v>
      </c>
      <c r="Q817" t="b">
        <v>0</v>
      </c>
      <c r="R817" t="b">
        <v>0</v>
      </c>
      <c r="S817" t="s">
        <v>23</v>
      </c>
      <c r="T817" t="str">
        <f>LEFT(S817,FIND("~",SUBSTITUTE(S817,"/","~",LEN(S817)-LEN(SUBSTITUTE(S817,"/",""))))-1)</f>
        <v>music</v>
      </c>
      <c r="U817" t="str">
        <f>RIGHT(S817,LEN(S817)-FIND("/",S817))</f>
        <v>rock</v>
      </c>
    </row>
    <row r="818" spans="1:21" x14ac:dyDescent="0.35">
      <c r="A818">
        <v>816</v>
      </c>
      <c r="B818" s="4" t="s">
        <v>1666</v>
      </c>
      <c r="C818" s="3" t="s">
        <v>1667</v>
      </c>
      <c r="D818" s="11">
        <v>105300</v>
      </c>
      <c r="E818" s="11">
        <v>14150</v>
      </c>
      <c r="F818" s="9">
        <f>E818/D818*100</f>
        <v>13.437796771130103</v>
      </c>
      <c r="G818" s="6" t="s">
        <v>20</v>
      </c>
      <c r="H818">
        <v>133</v>
      </c>
      <c r="I818" s="11">
        <f>E818/H818</f>
        <v>106.39097744360902</v>
      </c>
      <c r="J818" t="s">
        <v>21</v>
      </c>
      <c r="K818" t="s">
        <v>22</v>
      </c>
      <c r="L818" s="19">
        <f>(((N818/60)/60)/24)+DATE(1970,1,1)</f>
        <v>41680.25</v>
      </c>
      <c r="M818" s="16">
        <f>(((N818/60)/60)/24)+DATE(1970,1,1)</f>
        <v>41680.25</v>
      </c>
      <c r="N818">
        <v>1392012000</v>
      </c>
      <c r="O818" s="19">
        <f>(((P818/60)/60)/24)+DATE(1970,1,1)</f>
        <v>41682.25</v>
      </c>
      <c r="P818">
        <v>1392184800</v>
      </c>
      <c r="Q818" t="b">
        <v>1</v>
      </c>
      <c r="R818" t="b">
        <v>1</v>
      </c>
      <c r="S818" t="s">
        <v>33</v>
      </c>
      <c r="T818" t="str">
        <f>LEFT(S818,FIND("~",SUBSTITUTE(S818,"/","~",LEN(S818)-LEN(SUBSTITUTE(S818,"/",""))))-1)</f>
        <v>theater</v>
      </c>
      <c r="U818" t="str">
        <f>RIGHT(S818,LEN(S818)-FIND("/",S818))</f>
        <v>plays</v>
      </c>
    </row>
    <row r="819" spans="1:21" x14ac:dyDescent="0.35">
      <c r="A819">
        <v>817</v>
      </c>
      <c r="B819" s="4" t="s">
        <v>1668</v>
      </c>
      <c r="C819" s="3" t="s">
        <v>1669</v>
      </c>
      <c r="D819" s="11">
        <v>106400</v>
      </c>
      <c r="E819" s="11">
        <v>189192</v>
      </c>
      <c r="F819" s="9">
        <f>E819/D819*100</f>
        <v>177.81203007518798</v>
      </c>
      <c r="G819" s="6" t="s">
        <v>20</v>
      </c>
      <c r="H819">
        <v>2489</v>
      </c>
      <c r="I819" s="11">
        <f>E819/H819</f>
        <v>76.011249497790274</v>
      </c>
      <c r="J819" t="s">
        <v>107</v>
      </c>
      <c r="K819" t="s">
        <v>108</v>
      </c>
      <c r="L819" s="19">
        <f>(((N819/60)/60)/24)+DATE(1970,1,1)</f>
        <v>43589.208333333328</v>
      </c>
      <c r="M819" s="16">
        <f>(((N819/60)/60)/24)+DATE(1970,1,1)</f>
        <v>43589.208333333328</v>
      </c>
      <c r="N819">
        <v>1556946000</v>
      </c>
      <c r="O819" s="19">
        <f>(((P819/60)/60)/24)+DATE(1970,1,1)</f>
        <v>43617.208333333328</v>
      </c>
      <c r="P819">
        <v>1559365200</v>
      </c>
      <c r="Q819" t="b">
        <v>0</v>
      </c>
      <c r="R819" t="b">
        <v>1</v>
      </c>
      <c r="S819" t="s">
        <v>68</v>
      </c>
      <c r="T819" t="str">
        <f>LEFT(S819,FIND("~",SUBSTITUTE(S819,"/","~",LEN(S819)-LEN(SUBSTITUTE(S819,"/",""))))-1)</f>
        <v>publishing</v>
      </c>
      <c r="U819" t="str">
        <f>RIGHT(S819,LEN(S819)-FIND("/",S819))</f>
        <v>nonfiction</v>
      </c>
    </row>
    <row r="820" spans="1:21" x14ac:dyDescent="0.35">
      <c r="A820">
        <v>818</v>
      </c>
      <c r="B820" s="4" t="s">
        <v>676</v>
      </c>
      <c r="C820" s="3" t="s">
        <v>1670</v>
      </c>
      <c r="D820" s="11">
        <v>106800</v>
      </c>
      <c r="E820" s="11">
        <v>7664</v>
      </c>
      <c r="F820" s="9">
        <f>E820/D820*100</f>
        <v>7.1760299625468162</v>
      </c>
      <c r="G820" s="6" t="s">
        <v>20</v>
      </c>
      <c r="H820">
        <v>69</v>
      </c>
      <c r="I820" s="11">
        <f>E820/H820</f>
        <v>111.07246376811594</v>
      </c>
      <c r="J820" t="s">
        <v>21</v>
      </c>
      <c r="K820" t="s">
        <v>22</v>
      </c>
      <c r="L820" s="19">
        <f>(((N820/60)/60)/24)+DATE(1970,1,1)</f>
        <v>43486.25</v>
      </c>
      <c r="M820" s="16">
        <f>(((N820/60)/60)/24)+DATE(1970,1,1)</f>
        <v>43486.25</v>
      </c>
      <c r="N820">
        <v>1548050400</v>
      </c>
      <c r="O820" s="19">
        <f>(((P820/60)/60)/24)+DATE(1970,1,1)</f>
        <v>43499.25</v>
      </c>
      <c r="P820">
        <v>1549173600</v>
      </c>
      <c r="Q820" t="b">
        <v>0</v>
      </c>
      <c r="R820" t="b">
        <v>1</v>
      </c>
      <c r="S820" t="s">
        <v>33</v>
      </c>
      <c r="T820" t="str">
        <f>LEFT(S820,FIND("~",SUBSTITUTE(S820,"/","~",LEN(S820)-LEN(SUBSTITUTE(S820,"/",""))))-1)</f>
        <v>theater</v>
      </c>
      <c r="U820" t="str">
        <f>RIGHT(S820,LEN(S820)-FIND("/",S820))</f>
        <v>plays</v>
      </c>
    </row>
    <row r="821" spans="1:21" ht="31" x14ac:dyDescent="0.35">
      <c r="A821">
        <v>819</v>
      </c>
      <c r="B821" s="4" t="s">
        <v>1671</v>
      </c>
      <c r="C821" s="3" t="s">
        <v>1672</v>
      </c>
      <c r="D821" s="11">
        <v>107500</v>
      </c>
      <c r="E821" s="11">
        <v>4509</v>
      </c>
      <c r="F821" s="9">
        <f>E821/D821*100</f>
        <v>4.1944186046511627</v>
      </c>
      <c r="G821" s="6" t="s">
        <v>20</v>
      </c>
      <c r="H821">
        <v>47</v>
      </c>
      <c r="I821" s="11">
        <f>E821/H821</f>
        <v>95.936170212765958</v>
      </c>
      <c r="J821" t="s">
        <v>21</v>
      </c>
      <c r="K821" t="s">
        <v>22</v>
      </c>
      <c r="L821" s="19">
        <f>(((N821/60)/60)/24)+DATE(1970,1,1)</f>
        <v>41237.25</v>
      </c>
      <c r="M821" s="16">
        <f>(((N821/60)/60)/24)+DATE(1970,1,1)</f>
        <v>41237.25</v>
      </c>
      <c r="N821">
        <v>1353736800</v>
      </c>
      <c r="O821" s="19">
        <f>(((P821/60)/60)/24)+DATE(1970,1,1)</f>
        <v>41252.25</v>
      </c>
      <c r="P821">
        <v>1355032800</v>
      </c>
      <c r="Q821" t="b">
        <v>1</v>
      </c>
      <c r="R821" t="b">
        <v>0</v>
      </c>
      <c r="S821" t="s">
        <v>89</v>
      </c>
      <c r="T821" t="str">
        <f>LEFT(S821,FIND("~",SUBSTITUTE(S821,"/","~",LEN(S821)-LEN(SUBSTITUTE(S821,"/",""))))-1)</f>
        <v>games</v>
      </c>
      <c r="U821" t="str">
        <f>RIGHT(S821,LEN(S821)-FIND("/",S821))</f>
        <v>video games</v>
      </c>
    </row>
    <row r="822" spans="1:21" x14ac:dyDescent="0.35">
      <c r="A822">
        <v>820</v>
      </c>
      <c r="B822" s="4" t="s">
        <v>1673</v>
      </c>
      <c r="C822" s="3" t="s">
        <v>1674</v>
      </c>
      <c r="D822" s="11">
        <v>108400</v>
      </c>
      <c r="E822" s="11">
        <v>12009</v>
      </c>
      <c r="F822" s="9">
        <f>E822/D822*100</f>
        <v>11.078413284132841</v>
      </c>
      <c r="G822" s="6" t="s">
        <v>20</v>
      </c>
      <c r="H822">
        <v>279</v>
      </c>
      <c r="I822" s="11">
        <f>E822/H822</f>
        <v>43.043010752688176</v>
      </c>
      <c r="J822" t="s">
        <v>40</v>
      </c>
      <c r="K822" t="s">
        <v>41</v>
      </c>
      <c r="L822" s="19">
        <f>(((N822/60)/60)/24)+DATE(1970,1,1)</f>
        <v>43310.208333333328</v>
      </c>
      <c r="M822" s="16">
        <f>(((N822/60)/60)/24)+DATE(1970,1,1)</f>
        <v>43310.208333333328</v>
      </c>
      <c r="N822">
        <v>1532840400</v>
      </c>
      <c r="O822" s="19">
        <f>(((P822/60)/60)/24)+DATE(1970,1,1)</f>
        <v>43323.208333333328</v>
      </c>
      <c r="P822">
        <v>1533963600</v>
      </c>
      <c r="Q822" t="b">
        <v>0</v>
      </c>
      <c r="R822" t="b">
        <v>1</v>
      </c>
      <c r="S822" t="s">
        <v>23</v>
      </c>
      <c r="T822" t="str">
        <f>LEFT(S822,FIND("~",SUBSTITUTE(S822,"/","~",LEN(S822)-LEN(SUBSTITUTE(S822,"/",""))))-1)</f>
        <v>music</v>
      </c>
      <c r="U822" t="str">
        <f>RIGHT(S822,LEN(S822)-FIND("/",S822))</f>
        <v>rock</v>
      </c>
    </row>
    <row r="823" spans="1:21" x14ac:dyDescent="0.35">
      <c r="A823">
        <v>821</v>
      </c>
      <c r="B823" s="4" t="s">
        <v>1675</v>
      </c>
      <c r="C823" s="3" t="s">
        <v>1676</v>
      </c>
      <c r="D823" s="11">
        <v>108400</v>
      </c>
      <c r="E823" s="11">
        <v>14273</v>
      </c>
      <c r="F823" s="9">
        <f>E823/D823*100</f>
        <v>13.166974169741696</v>
      </c>
      <c r="G823" s="6" t="s">
        <v>20</v>
      </c>
      <c r="H823">
        <v>210</v>
      </c>
      <c r="I823" s="11">
        <f>E823/H823</f>
        <v>67.966666666666669</v>
      </c>
      <c r="J823" t="s">
        <v>21</v>
      </c>
      <c r="K823" t="s">
        <v>22</v>
      </c>
      <c r="L823" s="19">
        <f>(((N823/60)/60)/24)+DATE(1970,1,1)</f>
        <v>42794.25</v>
      </c>
      <c r="M823" s="16">
        <f>(((N823/60)/60)/24)+DATE(1970,1,1)</f>
        <v>42794.25</v>
      </c>
      <c r="N823">
        <v>1488261600</v>
      </c>
      <c r="O823" s="19">
        <f>(((P823/60)/60)/24)+DATE(1970,1,1)</f>
        <v>42807.208333333328</v>
      </c>
      <c r="P823">
        <v>1489381200</v>
      </c>
      <c r="Q823" t="b">
        <v>0</v>
      </c>
      <c r="R823" t="b">
        <v>0</v>
      </c>
      <c r="S823" t="s">
        <v>42</v>
      </c>
      <c r="T823" t="str">
        <f>LEFT(S823,FIND("~",SUBSTITUTE(S823,"/","~",LEN(S823)-LEN(SUBSTITUTE(S823,"/",""))))-1)</f>
        <v>film &amp; video</v>
      </c>
      <c r="U823" t="str">
        <f>RIGHT(S823,LEN(S823)-FIND("/",S823))</f>
        <v>documentary</v>
      </c>
    </row>
    <row r="824" spans="1:21" x14ac:dyDescent="0.35">
      <c r="A824">
        <v>822</v>
      </c>
      <c r="B824" s="4" t="s">
        <v>1677</v>
      </c>
      <c r="C824" s="3" t="s">
        <v>1678</v>
      </c>
      <c r="D824" s="11">
        <v>108500</v>
      </c>
      <c r="E824" s="11">
        <v>188982</v>
      </c>
      <c r="F824" s="9">
        <f>E824/D824*100</f>
        <v>174.17695852534564</v>
      </c>
      <c r="G824" s="6" t="s">
        <v>20</v>
      </c>
      <c r="H824">
        <v>2100</v>
      </c>
      <c r="I824" s="11">
        <f>E824/H824</f>
        <v>89.991428571428571</v>
      </c>
      <c r="J824" t="s">
        <v>21</v>
      </c>
      <c r="K824" t="s">
        <v>22</v>
      </c>
      <c r="L824" s="19">
        <f>(((N824/60)/60)/24)+DATE(1970,1,1)</f>
        <v>41698.25</v>
      </c>
      <c r="M824" s="16">
        <f>(((N824/60)/60)/24)+DATE(1970,1,1)</f>
        <v>41698.25</v>
      </c>
      <c r="N824">
        <v>1393567200</v>
      </c>
      <c r="O824" s="19">
        <f>(((P824/60)/60)/24)+DATE(1970,1,1)</f>
        <v>41715.208333333336</v>
      </c>
      <c r="P824">
        <v>1395032400</v>
      </c>
      <c r="Q824" t="b">
        <v>0</v>
      </c>
      <c r="R824" t="b">
        <v>0</v>
      </c>
      <c r="S824" t="s">
        <v>23</v>
      </c>
      <c r="T824" t="str">
        <f>LEFT(S824,FIND("~",SUBSTITUTE(S824,"/","~",LEN(S824)-LEN(SUBSTITUTE(S824,"/",""))))-1)</f>
        <v>music</v>
      </c>
      <c r="U824" t="str">
        <f>RIGHT(S824,LEN(S824)-FIND("/",S824))</f>
        <v>rock</v>
      </c>
    </row>
    <row r="825" spans="1:21" x14ac:dyDescent="0.35">
      <c r="A825">
        <v>823</v>
      </c>
      <c r="B825" s="4" t="s">
        <v>1679</v>
      </c>
      <c r="C825" s="3" t="s">
        <v>1680</v>
      </c>
      <c r="D825" s="11">
        <v>108700</v>
      </c>
      <c r="E825" s="11">
        <v>14640</v>
      </c>
      <c r="F825" s="9">
        <f>E825/D825*100</f>
        <v>13.468261269549217</v>
      </c>
      <c r="G825" s="6" t="s">
        <v>20</v>
      </c>
      <c r="H825">
        <v>252</v>
      </c>
      <c r="I825" s="11">
        <f>E825/H825</f>
        <v>58.095238095238095</v>
      </c>
      <c r="J825" t="s">
        <v>21</v>
      </c>
      <c r="K825" t="s">
        <v>22</v>
      </c>
      <c r="L825" s="19">
        <f>(((N825/60)/60)/24)+DATE(1970,1,1)</f>
        <v>41892.208333333336</v>
      </c>
      <c r="M825" s="16">
        <f>(((N825/60)/60)/24)+DATE(1970,1,1)</f>
        <v>41892.208333333336</v>
      </c>
      <c r="N825">
        <v>1410325200</v>
      </c>
      <c r="O825" s="19">
        <f>(((P825/60)/60)/24)+DATE(1970,1,1)</f>
        <v>41917.208333333336</v>
      </c>
      <c r="P825">
        <v>1412485200</v>
      </c>
      <c r="Q825" t="b">
        <v>1</v>
      </c>
      <c r="R825" t="b">
        <v>1</v>
      </c>
      <c r="S825" t="s">
        <v>23</v>
      </c>
      <c r="T825" t="str">
        <f>LEFT(S825,FIND("~",SUBSTITUTE(S825,"/","~",LEN(S825)-LEN(SUBSTITUTE(S825,"/",""))))-1)</f>
        <v>music</v>
      </c>
      <c r="U825" t="str">
        <f>RIGHT(S825,LEN(S825)-FIND("/",S825))</f>
        <v>rock</v>
      </c>
    </row>
    <row r="826" spans="1:21" x14ac:dyDescent="0.35">
      <c r="A826">
        <v>824</v>
      </c>
      <c r="B826" s="4" t="s">
        <v>1681</v>
      </c>
      <c r="C826" s="3" t="s">
        <v>1682</v>
      </c>
      <c r="D826" s="11">
        <v>108800</v>
      </c>
      <c r="E826" s="11">
        <v>107516</v>
      </c>
      <c r="F826" s="9">
        <f>E826/D826*100</f>
        <v>98.819852941176464</v>
      </c>
      <c r="G826" s="6" t="s">
        <v>20</v>
      </c>
      <c r="H826">
        <v>1280</v>
      </c>
      <c r="I826" s="11">
        <f>E826/H826</f>
        <v>83.996875000000003</v>
      </c>
      <c r="J826" t="s">
        <v>21</v>
      </c>
      <c r="K826" t="s">
        <v>22</v>
      </c>
      <c r="L826" s="19">
        <f>(((N826/60)/60)/24)+DATE(1970,1,1)</f>
        <v>40348.208333333336</v>
      </c>
      <c r="M826" s="16">
        <f>(((N826/60)/60)/24)+DATE(1970,1,1)</f>
        <v>40348.208333333336</v>
      </c>
      <c r="N826">
        <v>1276923600</v>
      </c>
      <c r="O826" s="19">
        <f>(((P826/60)/60)/24)+DATE(1970,1,1)</f>
        <v>40380.208333333336</v>
      </c>
      <c r="P826">
        <v>1279688400</v>
      </c>
      <c r="Q826" t="b">
        <v>0</v>
      </c>
      <c r="R826" t="b">
        <v>1</v>
      </c>
      <c r="S826" t="s">
        <v>68</v>
      </c>
      <c r="T826" t="str">
        <f>LEFT(S826,FIND("~",SUBSTITUTE(S826,"/","~",LEN(S826)-LEN(SUBSTITUTE(S826,"/",""))))-1)</f>
        <v>publishing</v>
      </c>
      <c r="U826" t="str">
        <f>RIGHT(S826,LEN(S826)-FIND("/",S826))</f>
        <v>nonfiction</v>
      </c>
    </row>
    <row r="827" spans="1:21" x14ac:dyDescent="0.35">
      <c r="A827">
        <v>825</v>
      </c>
      <c r="B827" s="4" t="s">
        <v>1683</v>
      </c>
      <c r="C827" s="3" t="s">
        <v>1684</v>
      </c>
      <c r="D827" s="11">
        <v>109000</v>
      </c>
      <c r="E827" s="11">
        <v>13950</v>
      </c>
      <c r="F827" s="9">
        <f>E827/D827*100</f>
        <v>12.798165137614678</v>
      </c>
      <c r="G827" s="6" t="s">
        <v>20</v>
      </c>
      <c r="H827">
        <v>157</v>
      </c>
      <c r="I827" s="11">
        <f>E827/H827</f>
        <v>88.853503184713375</v>
      </c>
      <c r="J827" t="s">
        <v>40</v>
      </c>
      <c r="K827" t="s">
        <v>41</v>
      </c>
      <c r="L827" s="19">
        <f>(((N827/60)/60)/24)+DATE(1970,1,1)</f>
        <v>42941.208333333328</v>
      </c>
      <c r="M827" s="16">
        <f>(((N827/60)/60)/24)+DATE(1970,1,1)</f>
        <v>42941.208333333328</v>
      </c>
      <c r="N827">
        <v>1500958800</v>
      </c>
      <c r="O827" s="19">
        <f>(((P827/60)/60)/24)+DATE(1970,1,1)</f>
        <v>42953.208333333328</v>
      </c>
      <c r="P827">
        <v>1501995600</v>
      </c>
      <c r="Q827" t="b">
        <v>0</v>
      </c>
      <c r="R827" t="b">
        <v>0</v>
      </c>
      <c r="S827" t="s">
        <v>100</v>
      </c>
      <c r="T827" t="str">
        <f>LEFT(S827,FIND("~",SUBSTITUTE(S827,"/","~",LEN(S827)-LEN(SUBSTITUTE(S827,"/",""))))-1)</f>
        <v>film &amp; video</v>
      </c>
      <c r="U827" t="str">
        <f>RIGHT(S827,LEN(S827)-FIND("/",S827))</f>
        <v>shorts</v>
      </c>
    </row>
    <row r="828" spans="1:21" ht="31" x14ac:dyDescent="0.35">
      <c r="A828">
        <v>826</v>
      </c>
      <c r="B828" s="4" t="s">
        <v>1685</v>
      </c>
      <c r="C828" s="3" t="s">
        <v>1686</v>
      </c>
      <c r="D828" s="11">
        <v>110100</v>
      </c>
      <c r="E828" s="11">
        <v>12797</v>
      </c>
      <c r="F828" s="9">
        <f>E828/D828*100</f>
        <v>11.623069936421434</v>
      </c>
      <c r="G828" s="6" t="s">
        <v>20</v>
      </c>
      <c r="H828">
        <v>194</v>
      </c>
      <c r="I828" s="11">
        <f>E828/H828</f>
        <v>65.963917525773198</v>
      </c>
      <c r="J828" t="s">
        <v>21</v>
      </c>
      <c r="K828" t="s">
        <v>22</v>
      </c>
      <c r="L828" s="19">
        <f>(((N828/60)/60)/24)+DATE(1970,1,1)</f>
        <v>40525.25</v>
      </c>
      <c r="M828" s="16">
        <f>(((N828/60)/60)/24)+DATE(1970,1,1)</f>
        <v>40525.25</v>
      </c>
      <c r="N828">
        <v>1292220000</v>
      </c>
      <c r="O828" s="19">
        <f>(((P828/60)/60)/24)+DATE(1970,1,1)</f>
        <v>40553.25</v>
      </c>
      <c r="P828">
        <v>1294639200</v>
      </c>
      <c r="Q828" t="b">
        <v>0</v>
      </c>
      <c r="R828" t="b">
        <v>1</v>
      </c>
      <c r="S828" t="s">
        <v>33</v>
      </c>
      <c r="T828" t="str">
        <f>LEFT(S828,FIND("~",SUBSTITUTE(S828,"/","~",LEN(S828)-LEN(SUBSTITUTE(S828,"/",""))))-1)</f>
        <v>theater</v>
      </c>
      <c r="U828" t="str">
        <f>RIGHT(S828,LEN(S828)-FIND("/",S828))</f>
        <v>plays</v>
      </c>
    </row>
    <row r="829" spans="1:21" ht="31" x14ac:dyDescent="0.35">
      <c r="A829">
        <v>827</v>
      </c>
      <c r="B829" s="4" t="s">
        <v>1687</v>
      </c>
      <c r="C829" s="3" t="s">
        <v>1688</v>
      </c>
      <c r="D829" s="11">
        <v>110300</v>
      </c>
      <c r="E829" s="11">
        <v>6134</v>
      </c>
      <c r="F829" s="9">
        <f>E829/D829*100</f>
        <v>5.5611967361740708</v>
      </c>
      <c r="G829" s="6" t="s">
        <v>20</v>
      </c>
      <c r="H829">
        <v>82</v>
      </c>
      <c r="I829" s="11">
        <f>E829/H829</f>
        <v>74.804878048780495</v>
      </c>
      <c r="J829" t="s">
        <v>26</v>
      </c>
      <c r="K829" t="s">
        <v>27</v>
      </c>
      <c r="L829" s="19">
        <f>(((N829/60)/60)/24)+DATE(1970,1,1)</f>
        <v>40666.208333333336</v>
      </c>
      <c r="M829" s="16">
        <f>(((N829/60)/60)/24)+DATE(1970,1,1)</f>
        <v>40666.208333333336</v>
      </c>
      <c r="N829">
        <v>1304398800</v>
      </c>
      <c r="O829" s="19">
        <f>(((P829/60)/60)/24)+DATE(1970,1,1)</f>
        <v>40678.208333333336</v>
      </c>
      <c r="P829">
        <v>1305435600</v>
      </c>
      <c r="Q829" t="b">
        <v>0</v>
      </c>
      <c r="R829" t="b">
        <v>1</v>
      </c>
      <c r="S829" t="s">
        <v>53</v>
      </c>
      <c r="T829" t="str">
        <f>LEFT(S829,FIND("~",SUBSTITUTE(S829,"/","~",LEN(S829)-LEN(SUBSTITUTE(S829,"/",""))))-1)</f>
        <v>film &amp; video</v>
      </c>
      <c r="U829" t="str">
        <f>RIGHT(S829,LEN(S829)-FIND("/",S829))</f>
        <v>drama</v>
      </c>
    </row>
    <row r="830" spans="1:21" ht="31" x14ac:dyDescent="0.35">
      <c r="A830">
        <v>828</v>
      </c>
      <c r="B830" s="4" t="s">
        <v>1689</v>
      </c>
      <c r="C830" s="3" t="s">
        <v>1690</v>
      </c>
      <c r="D830" s="11">
        <v>110800</v>
      </c>
      <c r="E830" s="11">
        <v>4899</v>
      </c>
      <c r="F830" s="9">
        <f>E830/D830*100</f>
        <v>4.4214801444043319</v>
      </c>
      <c r="G830" s="6" t="s">
        <v>20</v>
      </c>
      <c r="H830">
        <v>70</v>
      </c>
      <c r="I830" s="11">
        <f>E830/H830</f>
        <v>69.98571428571428</v>
      </c>
      <c r="J830" t="s">
        <v>21</v>
      </c>
      <c r="K830" t="s">
        <v>22</v>
      </c>
      <c r="L830" s="19">
        <f>(((N830/60)/60)/24)+DATE(1970,1,1)</f>
        <v>43340.208333333328</v>
      </c>
      <c r="M830" s="16">
        <f>(((N830/60)/60)/24)+DATE(1970,1,1)</f>
        <v>43340.208333333328</v>
      </c>
      <c r="N830">
        <v>1535432400</v>
      </c>
      <c r="O830" s="19">
        <f>(((P830/60)/60)/24)+DATE(1970,1,1)</f>
        <v>43365.208333333328</v>
      </c>
      <c r="P830">
        <v>1537592400</v>
      </c>
      <c r="Q830" t="b">
        <v>0</v>
      </c>
      <c r="R830" t="b">
        <v>0</v>
      </c>
      <c r="S830" t="s">
        <v>33</v>
      </c>
      <c r="T830" t="str">
        <f>LEFT(S830,FIND("~",SUBSTITUTE(S830,"/","~",LEN(S830)-LEN(SUBSTITUTE(S830,"/",""))))-1)</f>
        <v>theater</v>
      </c>
      <c r="U830" t="str">
        <f>RIGHT(S830,LEN(S830)-FIND("/",S830))</f>
        <v>plays</v>
      </c>
    </row>
    <row r="831" spans="1:21" x14ac:dyDescent="0.35">
      <c r="A831">
        <v>829</v>
      </c>
      <c r="B831" s="4" t="s">
        <v>1691</v>
      </c>
      <c r="C831" s="3" t="s">
        <v>1692</v>
      </c>
      <c r="D831" s="11">
        <v>111100</v>
      </c>
      <c r="E831" s="11">
        <v>4929</v>
      </c>
      <c r="F831" s="9">
        <f>E831/D831*100</f>
        <v>4.4365436543654369</v>
      </c>
      <c r="G831" s="6" t="s">
        <v>20</v>
      </c>
      <c r="H831">
        <v>154</v>
      </c>
      <c r="I831" s="11">
        <f>E831/H831</f>
        <v>32.006493506493506</v>
      </c>
      <c r="J831" t="s">
        <v>21</v>
      </c>
      <c r="K831" t="s">
        <v>22</v>
      </c>
      <c r="L831" s="19">
        <f>(((N831/60)/60)/24)+DATE(1970,1,1)</f>
        <v>42164.208333333328</v>
      </c>
      <c r="M831" s="16">
        <f>(((N831/60)/60)/24)+DATE(1970,1,1)</f>
        <v>42164.208333333328</v>
      </c>
      <c r="N831">
        <v>1433826000</v>
      </c>
      <c r="O831" s="19">
        <f>(((P831/60)/60)/24)+DATE(1970,1,1)</f>
        <v>42179.208333333328</v>
      </c>
      <c r="P831">
        <v>1435122000</v>
      </c>
      <c r="Q831" t="b">
        <v>0</v>
      </c>
      <c r="R831" t="b">
        <v>0</v>
      </c>
      <c r="S831" t="s">
        <v>33</v>
      </c>
      <c r="T831" t="str">
        <f>LEFT(S831,FIND("~",SUBSTITUTE(S831,"/","~",LEN(S831)-LEN(SUBSTITUTE(S831,"/",""))))-1)</f>
        <v>theater</v>
      </c>
      <c r="U831" t="str">
        <f>RIGHT(S831,LEN(S831)-FIND("/",S831))</f>
        <v>plays</v>
      </c>
    </row>
    <row r="832" spans="1:21" ht="31" x14ac:dyDescent="0.35">
      <c r="A832">
        <v>830</v>
      </c>
      <c r="B832" s="4" t="s">
        <v>1693</v>
      </c>
      <c r="C832" s="3" t="s">
        <v>1694</v>
      </c>
      <c r="D832" s="11">
        <v>111900</v>
      </c>
      <c r="E832" s="11">
        <v>1424</v>
      </c>
      <c r="F832" s="9">
        <f>E832/D832*100</f>
        <v>1.2725647899910635</v>
      </c>
      <c r="G832" s="6" t="s">
        <v>20</v>
      </c>
      <c r="H832">
        <v>22</v>
      </c>
      <c r="I832" s="11">
        <f>E832/H832</f>
        <v>64.727272727272734</v>
      </c>
      <c r="J832" t="s">
        <v>21</v>
      </c>
      <c r="K832" t="s">
        <v>22</v>
      </c>
      <c r="L832" s="19">
        <f>(((N832/60)/60)/24)+DATE(1970,1,1)</f>
        <v>43103.25</v>
      </c>
      <c r="M832" s="16">
        <f>(((N832/60)/60)/24)+DATE(1970,1,1)</f>
        <v>43103.25</v>
      </c>
      <c r="N832">
        <v>1514959200</v>
      </c>
      <c r="O832" s="19">
        <f>(((P832/60)/60)/24)+DATE(1970,1,1)</f>
        <v>43162.25</v>
      </c>
      <c r="P832">
        <v>1520056800</v>
      </c>
      <c r="Q832" t="b">
        <v>0</v>
      </c>
      <c r="R832" t="b">
        <v>0</v>
      </c>
      <c r="S832" t="s">
        <v>33</v>
      </c>
      <c r="T832" t="str">
        <f>LEFT(S832,FIND("~",SUBSTITUTE(S832,"/","~",LEN(S832)-LEN(SUBSTITUTE(S832,"/",""))))-1)</f>
        <v>theater</v>
      </c>
      <c r="U832" t="str">
        <f>RIGHT(S832,LEN(S832)-FIND("/",S832))</f>
        <v>plays</v>
      </c>
    </row>
    <row r="833" spans="1:21" ht="31" x14ac:dyDescent="0.35">
      <c r="A833">
        <v>831</v>
      </c>
      <c r="B833" s="4" t="s">
        <v>1695</v>
      </c>
      <c r="C833" s="3" t="s">
        <v>1696</v>
      </c>
      <c r="D833" s="11">
        <v>112100</v>
      </c>
      <c r="E833" s="11">
        <v>105817</v>
      </c>
      <c r="F833" s="9">
        <f>E833/D833*100</f>
        <v>94.395182872435328</v>
      </c>
      <c r="G833" s="6" t="s">
        <v>20</v>
      </c>
      <c r="H833">
        <v>4233</v>
      </c>
      <c r="I833" s="11">
        <f>E833/H833</f>
        <v>24.998110087408456</v>
      </c>
      <c r="J833" t="s">
        <v>21</v>
      </c>
      <c r="K833" t="s">
        <v>22</v>
      </c>
      <c r="L833" s="19">
        <f>(((N833/60)/60)/24)+DATE(1970,1,1)</f>
        <v>40994.208333333336</v>
      </c>
      <c r="M833" s="16">
        <f>(((N833/60)/60)/24)+DATE(1970,1,1)</f>
        <v>40994.208333333336</v>
      </c>
      <c r="N833">
        <v>1332738000</v>
      </c>
      <c r="O833" s="19">
        <f>(((P833/60)/60)/24)+DATE(1970,1,1)</f>
        <v>41028.208333333336</v>
      </c>
      <c r="P833">
        <v>1335675600</v>
      </c>
      <c r="Q833" t="b">
        <v>0</v>
      </c>
      <c r="R833" t="b">
        <v>0</v>
      </c>
      <c r="S833" t="s">
        <v>122</v>
      </c>
      <c r="T833" t="str">
        <f>LEFT(S833,FIND("~",SUBSTITUTE(S833,"/","~",LEN(S833)-LEN(SUBSTITUTE(S833,"/",""))))-1)</f>
        <v>photography</v>
      </c>
      <c r="U833" t="str">
        <f>RIGHT(S833,LEN(S833)-FIND("/",S833))</f>
        <v>photography books</v>
      </c>
    </row>
    <row r="834" spans="1:21" x14ac:dyDescent="0.35">
      <c r="A834">
        <v>832</v>
      </c>
      <c r="B834" s="4" t="s">
        <v>1697</v>
      </c>
      <c r="C834" s="3" t="s">
        <v>1698</v>
      </c>
      <c r="D834" s="11">
        <v>112300</v>
      </c>
      <c r="E834" s="11">
        <v>136156</v>
      </c>
      <c r="F834" s="9">
        <f>E834/D834*100</f>
        <v>121.24309884238646</v>
      </c>
      <c r="G834" s="6" t="s">
        <v>20</v>
      </c>
      <c r="H834">
        <v>1297</v>
      </c>
      <c r="I834" s="11">
        <f>E834/H834</f>
        <v>104.97764070932922</v>
      </c>
      <c r="J834" t="s">
        <v>36</v>
      </c>
      <c r="K834" t="s">
        <v>37</v>
      </c>
      <c r="L834" s="19">
        <f>(((N834/60)/60)/24)+DATE(1970,1,1)</f>
        <v>42299.208333333328</v>
      </c>
      <c r="M834" s="16">
        <f>(((N834/60)/60)/24)+DATE(1970,1,1)</f>
        <v>42299.208333333328</v>
      </c>
      <c r="N834">
        <v>1445490000</v>
      </c>
      <c r="O834" s="19">
        <f>(((P834/60)/60)/24)+DATE(1970,1,1)</f>
        <v>42333.25</v>
      </c>
      <c r="P834">
        <v>1448431200</v>
      </c>
      <c r="Q834" t="b">
        <v>1</v>
      </c>
      <c r="R834" t="b">
        <v>0</v>
      </c>
      <c r="S834" t="s">
        <v>206</v>
      </c>
      <c r="T834" t="str">
        <f>LEFT(S834,FIND("~",SUBSTITUTE(S834,"/","~",LEN(S834)-LEN(SUBSTITUTE(S834,"/",""))))-1)</f>
        <v>publishing</v>
      </c>
      <c r="U834" t="str">
        <f>RIGHT(S834,LEN(S834)-FIND("/",S834))</f>
        <v>translations</v>
      </c>
    </row>
    <row r="835" spans="1:21" x14ac:dyDescent="0.35">
      <c r="A835">
        <v>833</v>
      </c>
      <c r="B835" s="4" t="s">
        <v>1699</v>
      </c>
      <c r="C835" s="3" t="s">
        <v>1700</v>
      </c>
      <c r="D835" s="11">
        <v>113500</v>
      </c>
      <c r="E835" s="11">
        <v>10723</v>
      </c>
      <c r="F835" s="9">
        <f>E835/D835*100</f>
        <v>9.447577092511013</v>
      </c>
      <c r="G835" s="6" t="s">
        <v>20</v>
      </c>
      <c r="H835">
        <v>165</v>
      </c>
      <c r="I835" s="11">
        <f>E835/H835</f>
        <v>64.987878787878785</v>
      </c>
      <c r="J835" t="s">
        <v>36</v>
      </c>
      <c r="K835" t="s">
        <v>37</v>
      </c>
      <c r="L835" s="19">
        <f>(((N835/60)/60)/24)+DATE(1970,1,1)</f>
        <v>40588.25</v>
      </c>
      <c r="M835" s="16">
        <f>(((N835/60)/60)/24)+DATE(1970,1,1)</f>
        <v>40588.25</v>
      </c>
      <c r="N835">
        <v>1297663200</v>
      </c>
      <c r="O835" s="19">
        <f>(((P835/60)/60)/24)+DATE(1970,1,1)</f>
        <v>40599.25</v>
      </c>
      <c r="P835">
        <v>1298613600</v>
      </c>
      <c r="Q835" t="b">
        <v>0</v>
      </c>
      <c r="R835" t="b">
        <v>0</v>
      </c>
      <c r="S835" t="s">
        <v>206</v>
      </c>
      <c r="T835" t="str">
        <f>LEFT(S835,FIND("~",SUBSTITUTE(S835,"/","~",LEN(S835)-LEN(SUBSTITUTE(S835,"/",""))))-1)</f>
        <v>publishing</v>
      </c>
      <c r="U835" t="str">
        <f>RIGHT(S835,LEN(S835)-FIND("/",S835))</f>
        <v>translations</v>
      </c>
    </row>
    <row r="836" spans="1:21" x14ac:dyDescent="0.35">
      <c r="A836">
        <v>834</v>
      </c>
      <c r="B836" s="4" t="s">
        <v>1701</v>
      </c>
      <c r="C836" s="3" t="s">
        <v>1702</v>
      </c>
      <c r="D836" s="11">
        <v>113800</v>
      </c>
      <c r="E836" s="11">
        <v>11228</v>
      </c>
      <c r="F836" s="9">
        <f>E836/D836*100</f>
        <v>9.8664323374340945</v>
      </c>
      <c r="G836" s="6" t="s">
        <v>20</v>
      </c>
      <c r="H836">
        <v>119</v>
      </c>
      <c r="I836" s="11">
        <f>E836/H836</f>
        <v>94.352941176470594</v>
      </c>
      <c r="J836" t="s">
        <v>21</v>
      </c>
      <c r="K836" t="s">
        <v>22</v>
      </c>
      <c r="L836" s="19">
        <f>(((N836/60)/60)/24)+DATE(1970,1,1)</f>
        <v>41448.208333333336</v>
      </c>
      <c r="M836" s="16">
        <f>(((N836/60)/60)/24)+DATE(1970,1,1)</f>
        <v>41448.208333333336</v>
      </c>
      <c r="N836">
        <v>1371963600</v>
      </c>
      <c r="O836" s="19">
        <f>(((P836/60)/60)/24)+DATE(1970,1,1)</f>
        <v>41454.208333333336</v>
      </c>
      <c r="P836">
        <v>1372482000</v>
      </c>
      <c r="Q836" t="b">
        <v>0</v>
      </c>
      <c r="R836" t="b">
        <v>0</v>
      </c>
      <c r="S836" t="s">
        <v>33</v>
      </c>
      <c r="T836" t="str">
        <f>LEFT(S836,FIND("~",SUBSTITUTE(S836,"/","~",LEN(S836)-LEN(SUBSTITUTE(S836,"/",""))))-1)</f>
        <v>theater</v>
      </c>
      <c r="U836" t="str">
        <f>RIGHT(S836,LEN(S836)-FIND("/",S836))</f>
        <v>plays</v>
      </c>
    </row>
    <row r="837" spans="1:21" x14ac:dyDescent="0.35">
      <c r="A837">
        <v>835</v>
      </c>
      <c r="B837" s="4" t="s">
        <v>1703</v>
      </c>
      <c r="C837" s="3" t="s">
        <v>1704</v>
      </c>
      <c r="D837" s="11">
        <v>114300</v>
      </c>
      <c r="E837" s="11">
        <v>77355</v>
      </c>
      <c r="F837" s="9">
        <f>E837/D837*100</f>
        <v>67.677165354330697</v>
      </c>
      <c r="G837" s="6" t="s">
        <v>20</v>
      </c>
      <c r="H837">
        <v>1758</v>
      </c>
      <c r="I837" s="11">
        <f>E837/H837</f>
        <v>44.001706484641637</v>
      </c>
      <c r="J837" t="s">
        <v>21</v>
      </c>
      <c r="K837" t="s">
        <v>22</v>
      </c>
      <c r="L837" s="19">
        <f>(((N837/60)/60)/24)+DATE(1970,1,1)</f>
        <v>42063.25</v>
      </c>
      <c r="M837" s="16">
        <f>(((N837/60)/60)/24)+DATE(1970,1,1)</f>
        <v>42063.25</v>
      </c>
      <c r="N837">
        <v>1425103200</v>
      </c>
      <c r="O837" s="19">
        <f>(((P837/60)/60)/24)+DATE(1970,1,1)</f>
        <v>42069.25</v>
      </c>
      <c r="P837">
        <v>1425621600</v>
      </c>
      <c r="Q837" t="b">
        <v>0</v>
      </c>
      <c r="R837" t="b">
        <v>0</v>
      </c>
      <c r="S837" t="s">
        <v>28</v>
      </c>
      <c r="T837" t="str">
        <f>LEFT(S837,FIND("~",SUBSTITUTE(S837,"/","~",LEN(S837)-LEN(SUBSTITUTE(S837,"/",""))))-1)</f>
        <v>technology</v>
      </c>
      <c r="U837" t="str">
        <f>RIGHT(S837,LEN(S837)-FIND("/",S837))</f>
        <v>web</v>
      </c>
    </row>
    <row r="838" spans="1:21" x14ac:dyDescent="0.35">
      <c r="A838">
        <v>836</v>
      </c>
      <c r="B838" s="4" t="s">
        <v>1705</v>
      </c>
      <c r="C838" s="3" t="s">
        <v>1706</v>
      </c>
      <c r="D838" s="11">
        <v>114400</v>
      </c>
      <c r="E838" s="11">
        <v>6086</v>
      </c>
      <c r="F838" s="9">
        <f>E838/D838*100</f>
        <v>5.31993006993007</v>
      </c>
      <c r="G838" s="6" t="s">
        <v>20</v>
      </c>
      <c r="H838">
        <v>94</v>
      </c>
      <c r="I838" s="11">
        <f>E838/H838</f>
        <v>64.744680851063833</v>
      </c>
      <c r="J838" t="s">
        <v>21</v>
      </c>
      <c r="K838" t="s">
        <v>22</v>
      </c>
      <c r="L838" s="19">
        <f>(((N838/60)/60)/24)+DATE(1970,1,1)</f>
        <v>40214.25</v>
      </c>
      <c r="M838" s="16">
        <f>(((N838/60)/60)/24)+DATE(1970,1,1)</f>
        <v>40214.25</v>
      </c>
      <c r="N838">
        <v>1265349600</v>
      </c>
      <c r="O838" s="19">
        <f>(((P838/60)/60)/24)+DATE(1970,1,1)</f>
        <v>40225.25</v>
      </c>
      <c r="P838">
        <v>1266300000</v>
      </c>
      <c r="Q838" t="b">
        <v>0</v>
      </c>
      <c r="R838" t="b">
        <v>0</v>
      </c>
      <c r="S838" t="s">
        <v>60</v>
      </c>
      <c r="T838" t="str">
        <f>LEFT(S838,FIND("~",SUBSTITUTE(S838,"/","~",LEN(S838)-LEN(SUBSTITUTE(S838,"/",""))))-1)</f>
        <v>music</v>
      </c>
      <c r="U838" t="str">
        <f>RIGHT(S838,LEN(S838)-FIND("/",S838))</f>
        <v>indie rock</v>
      </c>
    </row>
    <row r="839" spans="1:21" x14ac:dyDescent="0.35">
      <c r="A839">
        <v>837</v>
      </c>
      <c r="B839" s="4" t="s">
        <v>1707</v>
      </c>
      <c r="C839" s="3" t="s">
        <v>1708</v>
      </c>
      <c r="D839" s="11">
        <v>114800</v>
      </c>
      <c r="E839" s="11">
        <v>150960</v>
      </c>
      <c r="F839" s="9">
        <f>E839/D839*100</f>
        <v>131.49825783972125</v>
      </c>
      <c r="G839" s="6" t="s">
        <v>20</v>
      </c>
      <c r="H839">
        <v>1797</v>
      </c>
      <c r="I839" s="11">
        <f>E839/H839</f>
        <v>84.00667779632721</v>
      </c>
      <c r="J839" t="s">
        <v>21</v>
      </c>
      <c r="K839" t="s">
        <v>22</v>
      </c>
      <c r="L839" s="19">
        <f>(((N839/60)/60)/24)+DATE(1970,1,1)</f>
        <v>40629.208333333336</v>
      </c>
      <c r="M839" s="16">
        <f>(((N839/60)/60)/24)+DATE(1970,1,1)</f>
        <v>40629.208333333336</v>
      </c>
      <c r="N839">
        <v>1301202000</v>
      </c>
      <c r="O839" s="19">
        <f>(((P839/60)/60)/24)+DATE(1970,1,1)</f>
        <v>40683.208333333336</v>
      </c>
      <c r="P839">
        <v>1305867600</v>
      </c>
      <c r="Q839" t="b">
        <v>0</v>
      </c>
      <c r="R839" t="b">
        <v>0</v>
      </c>
      <c r="S839" t="s">
        <v>159</v>
      </c>
      <c r="T839" t="str">
        <f>LEFT(S839,FIND("~",SUBSTITUTE(S839,"/","~",LEN(S839)-LEN(SUBSTITUTE(S839,"/",""))))-1)</f>
        <v>music</v>
      </c>
      <c r="U839" t="str">
        <f>RIGHT(S839,LEN(S839)-FIND("/",S839))</f>
        <v>jazz</v>
      </c>
    </row>
    <row r="840" spans="1:21" x14ac:dyDescent="0.35">
      <c r="A840">
        <v>838</v>
      </c>
      <c r="B840" s="4" t="s">
        <v>1709</v>
      </c>
      <c r="C840" s="3" t="s">
        <v>1710</v>
      </c>
      <c r="D840" s="11">
        <v>115000</v>
      </c>
      <c r="E840" s="11">
        <v>8890</v>
      </c>
      <c r="F840" s="9">
        <f>E840/D840*100</f>
        <v>7.7304347826086959</v>
      </c>
      <c r="G840" s="6" t="s">
        <v>20</v>
      </c>
      <c r="H840">
        <v>261</v>
      </c>
      <c r="I840" s="11">
        <f>E840/H840</f>
        <v>34.061302681992338</v>
      </c>
      <c r="J840" t="s">
        <v>21</v>
      </c>
      <c r="K840" t="s">
        <v>22</v>
      </c>
      <c r="L840" s="19">
        <f>(((N840/60)/60)/24)+DATE(1970,1,1)</f>
        <v>43370.208333333328</v>
      </c>
      <c r="M840" s="16">
        <f>(((N840/60)/60)/24)+DATE(1970,1,1)</f>
        <v>43370.208333333328</v>
      </c>
      <c r="N840">
        <v>1538024400</v>
      </c>
      <c r="O840" s="19">
        <f>(((P840/60)/60)/24)+DATE(1970,1,1)</f>
        <v>43379.208333333328</v>
      </c>
      <c r="P840">
        <v>1538802000</v>
      </c>
      <c r="Q840" t="b">
        <v>0</v>
      </c>
      <c r="R840" t="b">
        <v>0</v>
      </c>
      <c r="S840" t="s">
        <v>33</v>
      </c>
      <c r="T840" t="str">
        <f>LEFT(S840,FIND("~",SUBSTITUTE(S840,"/","~",LEN(S840)-LEN(SUBSTITUTE(S840,"/",""))))-1)</f>
        <v>theater</v>
      </c>
      <c r="U840" t="str">
        <f>RIGHT(S840,LEN(S840)-FIND("/",S840))</f>
        <v>plays</v>
      </c>
    </row>
    <row r="841" spans="1:21" x14ac:dyDescent="0.35">
      <c r="A841">
        <v>839</v>
      </c>
      <c r="B841" s="4" t="s">
        <v>1711</v>
      </c>
      <c r="C841" s="3" t="s">
        <v>1712</v>
      </c>
      <c r="D841" s="11">
        <v>115600</v>
      </c>
      <c r="E841" s="11">
        <v>14644</v>
      </c>
      <c r="F841" s="9">
        <f>E841/D841*100</f>
        <v>12.667820069204152</v>
      </c>
      <c r="G841" s="6" t="s">
        <v>20</v>
      </c>
      <c r="H841">
        <v>157</v>
      </c>
      <c r="I841" s="11">
        <f>E841/H841</f>
        <v>93.273885350318466</v>
      </c>
      <c r="J841" t="s">
        <v>21</v>
      </c>
      <c r="K841" t="s">
        <v>22</v>
      </c>
      <c r="L841" s="19">
        <f>(((N841/60)/60)/24)+DATE(1970,1,1)</f>
        <v>41715.208333333336</v>
      </c>
      <c r="M841" s="16">
        <f>(((N841/60)/60)/24)+DATE(1970,1,1)</f>
        <v>41715.208333333336</v>
      </c>
      <c r="N841">
        <v>1395032400</v>
      </c>
      <c r="O841" s="19">
        <f>(((P841/60)/60)/24)+DATE(1970,1,1)</f>
        <v>41760.208333333336</v>
      </c>
      <c r="P841">
        <v>1398920400</v>
      </c>
      <c r="Q841" t="b">
        <v>0</v>
      </c>
      <c r="R841" t="b">
        <v>1</v>
      </c>
      <c r="S841" t="s">
        <v>42</v>
      </c>
      <c r="T841" t="str">
        <f>LEFT(S841,FIND("~",SUBSTITUTE(S841,"/","~",LEN(S841)-LEN(SUBSTITUTE(S841,"/",""))))-1)</f>
        <v>film &amp; video</v>
      </c>
      <c r="U841" t="str">
        <f>RIGHT(S841,LEN(S841)-FIND("/",S841))</f>
        <v>documentary</v>
      </c>
    </row>
    <row r="842" spans="1:21" x14ac:dyDescent="0.35">
      <c r="A842">
        <v>840</v>
      </c>
      <c r="B842" s="4" t="s">
        <v>1713</v>
      </c>
      <c r="C842" s="3" t="s">
        <v>1714</v>
      </c>
      <c r="D842" s="11">
        <v>116300</v>
      </c>
      <c r="E842" s="11">
        <v>116583</v>
      </c>
      <c r="F842" s="9">
        <f>E842/D842*100</f>
        <v>100.24333619948409</v>
      </c>
      <c r="G842" s="6" t="s">
        <v>20</v>
      </c>
      <c r="H842">
        <v>3533</v>
      </c>
      <c r="I842" s="11">
        <f>E842/H842</f>
        <v>32.998301726577978</v>
      </c>
      <c r="J842" t="s">
        <v>21</v>
      </c>
      <c r="K842" t="s">
        <v>22</v>
      </c>
      <c r="L842" s="19">
        <f>(((N842/60)/60)/24)+DATE(1970,1,1)</f>
        <v>41836.208333333336</v>
      </c>
      <c r="M842" s="16">
        <f>(((N842/60)/60)/24)+DATE(1970,1,1)</f>
        <v>41836.208333333336</v>
      </c>
      <c r="N842">
        <v>1405486800</v>
      </c>
      <c r="O842" s="19">
        <f>(((P842/60)/60)/24)+DATE(1970,1,1)</f>
        <v>41838.208333333336</v>
      </c>
      <c r="P842">
        <v>1405659600</v>
      </c>
      <c r="Q842" t="b">
        <v>0</v>
      </c>
      <c r="R842" t="b">
        <v>1</v>
      </c>
      <c r="S842" t="s">
        <v>33</v>
      </c>
      <c r="T842" t="str">
        <f>LEFT(S842,FIND("~",SUBSTITUTE(S842,"/","~",LEN(S842)-LEN(SUBSTITUTE(S842,"/",""))))-1)</f>
        <v>theater</v>
      </c>
      <c r="U842" t="str">
        <f>RIGHT(S842,LEN(S842)-FIND("/",S842))</f>
        <v>plays</v>
      </c>
    </row>
    <row r="843" spans="1:21" x14ac:dyDescent="0.35">
      <c r="A843">
        <v>841</v>
      </c>
      <c r="B843" s="4" t="s">
        <v>1715</v>
      </c>
      <c r="C843" s="3" t="s">
        <v>1716</v>
      </c>
      <c r="D843" s="11">
        <v>116500</v>
      </c>
      <c r="E843" s="11">
        <v>12991</v>
      </c>
      <c r="F843" s="9">
        <f>E843/D843*100</f>
        <v>11.151072961373391</v>
      </c>
      <c r="G843" s="6" t="s">
        <v>20</v>
      </c>
      <c r="H843">
        <v>155</v>
      </c>
      <c r="I843" s="11">
        <f>E843/H843</f>
        <v>83.812903225806451</v>
      </c>
      <c r="J843" t="s">
        <v>21</v>
      </c>
      <c r="K843" t="s">
        <v>22</v>
      </c>
      <c r="L843" s="19">
        <f>(((N843/60)/60)/24)+DATE(1970,1,1)</f>
        <v>42419.25</v>
      </c>
      <c r="M843" s="16">
        <f>(((N843/60)/60)/24)+DATE(1970,1,1)</f>
        <v>42419.25</v>
      </c>
      <c r="N843">
        <v>1455861600</v>
      </c>
      <c r="O843" s="19">
        <f>(((P843/60)/60)/24)+DATE(1970,1,1)</f>
        <v>42435.25</v>
      </c>
      <c r="P843">
        <v>1457244000</v>
      </c>
      <c r="Q843" t="b">
        <v>0</v>
      </c>
      <c r="R843" t="b">
        <v>0</v>
      </c>
      <c r="S843" t="s">
        <v>28</v>
      </c>
      <c r="T843" t="str">
        <f>LEFT(S843,FIND("~",SUBSTITUTE(S843,"/","~",LEN(S843)-LEN(SUBSTITUTE(S843,"/",""))))-1)</f>
        <v>technology</v>
      </c>
      <c r="U843" t="str">
        <f>RIGHT(S843,LEN(S843)-FIND("/",S843))</f>
        <v>web</v>
      </c>
    </row>
    <row r="844" spans="1:21" ht="31" x14ac:dyDescent="0.35">
      <c r="A844">
        <v>842</v>
      </c>
      <c r="B844" s="4" t="s">
        <v>1717</v>
      </c>
      <c r="C844" s="3" t="s">
        <v>1718</v>
      </c>
      <c r="D844" s="11">
        <v>117000</v>
      </c>
      <c r="E844" s="11">
        <v>8447</v>
      </c>
      <c r="F844" s="9">
        <f>E844/D844*100</f>
        <v>7.2196581196581189</v>
      </c>
      <c r="G844" s="6" t="s">
        <v>20</v>
      </c>
      <c r="H844">
        <v>132</v>
      </c>
      <c r="I844" s="11">
        <f>E844/H844</f>
        <v>63.992424242424242</v>
      </c>
      <c r="J844" t="s">
        <v>107</v>
      </c>
      <c r="K844" t="s">
        <v>108</v>
      </c>
      <c r="L844" s="19">
        <f>(((N844/60)/60)/24)+DATE(1970,1,1)</f>
        <v>43266.208333333328</v>
      </c>
      <c r="M844" s="16">
        <f>(((N844/60)/60)/24)+DATE(1970,1,1)</f>
        <v>43266.208333333328</v>
      </c>
      <c r="N844">
        <v>1529038800</v>
      </c>
      <c r="O844" s="19">
        <f>(((P844/60)/60)/24)+DATE(1970,1,1)</f>
        <v>43269.208333333328</v>
      </c>
      <c r="P844">
        <v>1529298000</v>
      </c>
      <c r="Q844" t="b">
        <v>0</v>
      </c>
      <c r="R844" t="b">
        <v>0</v>
      </c>
      <c r="S844" t="s">
        <v>65</v>
      </c>
      <c r="T844" t="str">
        <f>LEFT(S844,FIND("~",SUBSTITUTE(S844,"/","~",LEN(S844)-LEN(SUBSTITUTE(S844,"/",""))))-1)</f>
        <v>technology</v>
      </c>
      <c r="U844" t="str">
        <f>RIGHT(S844,LEN(S844)-FIND("/",S844))</f>
        <v>wearables</v>
      </c>
    </row>
    <row r="845" spans="1:21" ht="31" x14ac:dyDescent="0.35">
      <c r="A845">
        <v>843</v>
      </c>
      <c r="B845" s="4" t="s">
        <v>1719</v>
      </c>
      <c r="C845" s="3" t="s">
        <v>1720</v>
      </c>
      <c r="D845" s="11">
        <v>117900</v>
      </c>
      <c r="E845" s="11">
        <v>2703</v>
      </c>
      <c r="F845" s="9">
        <f>E845/D845*100</f>
        <v>2.2926208651399489</v>
      </c>
      <c r="G845" s="6" t="s">
        <v>20</v>
      </c>
      <c r="H845">
        <v>33</v>
      </c>
      <c r="I845" s="11">
        <f>E845/H845</f>
        <v>81.909090909090907</v>
      </c>
      <c r="J845" t="s">
        <v>21</v>
      </c>
      <c r="K845" t="s">
        <v>22</v>
      </c>
      <c r="L845" s="19">
        <f>(((N845/60)/60)/24)+DATE(1970,1,1)</f>
        <v>43338.208333333328</v>
      </c>
      <c r="M845" s="16">
        <f>(((N845/60)/60)/24)+DATE(1970,1,1)</f>
        <v>43338.208333333328</v>
      </c>
      <c r="N845">
        <v>1535259600</v>
      </c>
      <c r="O845" s="19">
        <f>(((P845/60)/60)/24)+DATE(1970,1,1)</f>
        <v>43344.208333333328</v>
      </c>
      <c r="P845">
        <v>1535778000</v>
      </c>
      <c r="Q845" t="b">
        <v>0</v>
      </c>
      <c r="R845" t="b">
        <v>0</v>
      </c>
      <c r="S845" t="s">
        <v>122</v>
      </c>
      <c r="T845" t="str">
        <f>LEFT(S845,FIND("~",SUBSTITUTE(S845,"/","~",LEN(S845)-LEN(SUBSTITUTE(S845,"/",""))))-1)</f>
        <v>photography</v>
      </c>
      <c r="U845" t="str">
        <f>RIGHT(S845,LEN(S845)-FIND("/",S845))</f>
        <v>photography books</v>
      </c>
    </row>
    <row r="846" spans="1:21" x14ac:dyDescent="0.35">
      <c r="A846">
        <v>844</v>
      </c>
      <c r="B846" s="4" t="s">
        <v>1721</v>
      </c>
      <c r="C846" s="3" t="s">
        <v>1722</v>
      </c>
      <c r="D846" s="11">
        <v>118000</v>
      </c>
      <c r="E846" s="11">
        <v>8747</v>
      </c>
      <c r="F846" s="9">
        <f>E846/D846*100</f>
        <v>7.4127118644067789</v>
      </c>
      <c r="G846" s="6" t="s">
        <v>20</v>
      </c>
      <c r="H846">
        <v>94</v>
      </c>
      <c r="I846" s="11">
        <f>E846/H846</f>
        <v>93.053191489361708</v>
      </c>
      <c r="J846" t="s">
        <v>21</v>
      </c>
      <c r="K846" t="s">
        <v>22</v>
      </c>
      <c r="L846" s="19">
        <f>(((N846/60)/60)/24)+DATE(1970,1,1)</f>
        <v>40930.25</v>
      </c>
      <c r="M846" s="16">
        <f>(((N846/60)/60)/24)+DATE(1970,1,1)</f>
        <v>40930.25</v>
      </c>
      <c r="N846">
        <v>1327212000</v>
      </c>
      <c r="O846" s="19">
        <f>(((P846/60)/60)/24)+DATE(1970,1,1)</f>
        <v>40933.25</v>
      </c>
      <c r="P846">
        <v>1327471200</v>
      </c>
      <c r="Q846" t="b">
        <v>0</v>
      </c>
      <c r="R846" t="b">
        <v>0</v>
      </c>
      <c r="S846" t="s">
        <v>42</v>
      </c>
      <c r="T846" t="str">
        <f>LEFT(S846,FIND("~",SUBSTITUTE(S846,"/","~",LEN(S846)-LEN(SUBSTITUTE(S846,"/",""))))-1)</f>
        <v>film &amp; video</v>
      </c>
      <c r="U846" t="str">
        <f>RIGHT(S846,LEN(S846)-FIND("/",S846))</f>
        <v>documentary</v>
      </c>
    </row>
    <row r="847" spans="1:21" x14ac:dyDescent="0.35">
      <c r="A847">
        <v>845</v>
      </c>
      <c r="B847" s="4" t="s">
        <v>1723</v>
      </c>
      <c r="C847" s="3" t="s">
        <v>1724</v>
      </c>
      <c r="D847" s="11">
        <v>118200</v>
      </c>
      <c r="E847" s="11">
        <v>138087</v>
      </c>
      <c r="F847" s="9">
        <f>E847/D847*100</f>
        <v>116.82487309644669</v>
      </c>
      <c r="G847" s="6" t="s">
        <v>20</v>
      </c>
      <c r="H847">
        <v>1354</v>
      </c>
      <c r="I847" s="11">
        <f>E847/H847</f>
        <v>101.98449039881831</v>
      </c>
      <c r="J847" t="s">
        <v>40</v>
      </c>
      <c r="K847" t="s">
        <v>41</v>
      </c>
      <c r="L847" s="19">
        <f>(((N847/60)/60)/24)+DATE(1970,1,1)</f>
        <v>43235.208333333328</v>
      </c>
      <c r="M847" s="16">
        <f>(((N847/60)/60)/24)+DATE(1970,1,1)</f>
        <v>43235.208333333328</v>
      </c>
      <c r="N847">
        <v>1526360400</v>
      </c>
      <c r="O847" s="19">
        <f>(((P847/60)/60)/24)+DATE(1970,1,1)</f>
        <v>43272.208333333328</v>
      </c>
      <c r="P847">
        <v>1529557200</v>
      </c>
      <c r="Q847" t="b">
        <v>0</v>
      </c>
      <c r="R847" t="b">
        <v>0</v>
      </c>
      <c r="S847" t="s">
        <v>28</v>
      </c>
      <c r="T847" t="str">
        <f>LEFT(S847,FIND("~",SUBSTITUTE(S847,"/","~",LEN(S847)-LEN(SUBSTITUTE(S847,"/",""))))-1)</f>
        <v>technology</v>
      </c>
      <c r="U847" t="str">
        <f>RIGHT(S847,LEN(S847)-FIND("/",S847))</f>
        <v>web</v>
      </c>
    </row>
    <row r="848" spans="1:21" x14ac:dyDescent="0.35">
      <c r="A848">
        <v>846</v>
      </c>
      <c r="B848" s="4" t="s">
        <v>1725</v>
      </c>
      <c r="C848" s="3" t="s">
        <v>1726</v>
      </c>
      <c r="D848" s="11">
        <v>118200</v>
      </c>
      <c r="E848" s="11">
        <v>5085</v>
      </c>
      <c r="F848" s="9">
        <f>E848/D848*100</f>
        <v>4.3020304568527923</v>
      </c>
      <c r="G848" s="6" t="s">
        <v>20</v>
      </c>
      <c r="H848">
        <v>48</v>
      </c>
      <c r="I848" s="11">
        <f>E848/H848</f>
        <v>105.9375</v>
      </c>
      <c r="J848" t="s">
        <v>21</v>
      </c>
      <c r="K848" t="s">
        <v>22</v>
      </c>
      <c r="L848" s="19">
        <f>(((N848/60)/60)/24)+DATE(1970,1,1)</f>
        <v>43302.208333333328</v>
      </c>
      <c r="M848" s="16">
        <f>(((N848/60)/60)/24)+DATE(1970,1,1)</f>
        <v>43302.208333333328</v>
      </c>
      <c r="N848">
        <v>1532149200</v>
      </c>
      <c r="O848" s="19">
        <f>(((P848/60)/60)/24)+DATE(1970,1,1)</f>
        <v>43338.208333333328</v>
      </c>
      <c r="P848">
        <v>1535259600</v>
      </c>
      <c r="Q848" t="b">
        <v>1</v>
      </c>
      <c r="R848" t="b">
        <v>1</v>
      </c>
      <c r="S848" t="s">
        <v>28</v>
      </c>
      <c r="T848" t="str">
        <f>LEFT(S848,FIND("~",SUBSTITUTE(S848,"/","~",LEN(S848)-LEN(SUBSTITUTE(S848,"/",""))))-1)</f>
        <v>technology</v>
      </c>
      <c r="U848" t="str">
        <f>RIGHT(S848,LEN(S848)-FIND("/",S848))</f>
        <v>web</v>
      </c>
    </row>
    <row r="849" spans="1:21" x14ac:dyDescent="0.35">
      <c r="A849">
        <v>847</v>
      </c>
      <c r="B849" s="4" t="s">
        <v>1727</v>
      </c>
      <c r="C849" s="3" t="s">
        <v>1728</v>
      </c>
      <c r="D849" s="11">
        <v>118400</v>
      </c>
      <c r="E849" s="11">
        <v>11174</v>
      </c>
      <c r="F849" s="9">
        <f>E849/D849*100</f>
        <v>9.4375</v>
      </c>
      <c r="G849" s="6" t="s">
        <v>20</v>
      </c>
      <c r="H849">
        <v>110</v>
      </c>
      <c r="I849" s="11">
        <f>E849/H849</f>
        <v>101.58181818181818</v>
      </c>
      <c r="J849" t="s">
        <v>21</v>
      </c>
      <c r="K849" t="s">
        <v>22</v>
      </c>
      <c r="L849" s="19">
        <f>(((N849/60)/60)/24)+DATE(1970,1,1)</f>
        <v>43107.25</v>
      </c>
      <c r="M849" s="16">
        <f>(((N849/60)/60)/24)+DATE(1970,1,1)</f>
        <v>43107.25</v>
      </c>
      <c r="N849">
        <v>1515304800</v>
      </c>
      <c r="O849" s="19">
        <f>(((P849/60)/60)/24)+DATE(1970,1,1)</f>
        <v>43110.25</v>
      </c>
      <c r="P849">
        <v>1515564000</v>
      </c>
      <c r="Q849" t="b">
        <v>0</v>
      </c>
      <c r="R849" t="b">
        <v>0</v>
      </c>
      <c r="S849" t="s">
        <v>17</v>
      </c>
      <c r="T849" t="str">
        <f>LEFT(S849,FIND("~",SUBSTITUTE(S849,"/","~",LEN(S849)-LEN(SUBSTITUTE(S849,"/",""))))-1)</f>
        <v>food</v>
      </c>
      <c r="U849" t="str">
        <f>RIGHT(S849,LEN(S849)-FIND("/",S849))</f>
        <v>food trucks</v>
      </c>
    </row>
    <row r="850" spans="1:21" x14ac:dyDescent="0.35">
      <c r="A850">
        <v>848</v>
      </c>
      <c r="B850" s="4" t="s">
        <v>1729</v>
      </c>
      <c r="C850" s="3" t="s">
        <v>1730</v>
      </c>
      <c r="D850" s="11">
        <v>119200</v>
      </c>
      <c r="E850" s="11">
        <v>10831</v>
      </c>
      <c r="F850" s="9">
        <f>E850/D850*100</f>
        <v>9.0864093959731544</v>
      </c>
      <c r="G850" s="6" t="s">
        <v>20</v>
      </c>
      <c r="H850">
        <v>172</v>
      </c>
      <c r="I850" s="11">
        <f>E850/H850</f>
        <v>62.970930232558139</v>
      </c>
      <c r="J850" t="s">
        <v>21</v>
      </c>
      <c r="K850" t="s">
        <v>22</v>
      </c>
      <c r="L850" s="19">
        <f>(((N850/60)/60)/24)+DATE(1970,1,1)</f>
        <v>40341.208333333336</v>
      </c>
      <c r="M850" s="16">
        <f>(((N850/60)/60)/24)+DATE(1970,1,1)</f>
        <v>40341.208333333336</v>
      </c>
      <c r="N850">
        <v>1276318800</v>
      </c>
      <c r="O850" s="19">
        <f>(((P850/60)/60)/24)+DATE(1970,1,1)</f>
        <v>40350.208333333336</v>
      </c>
      <c r="P850">
        <v>1277096400</v>
      </c>
      <c r="Q850" t="b">
        <v>0</v>
      </c>
      <c r="R850" t="b">
        <v>0</v>
      </c>
      <c r="S850" t="s">
        <v>53</v>
      </c>
      <c r="T850" t="str">
        <f>LEFT(S850,FIND("~",SUBSTITUTE(S850,"/","~",LEN(S850)-LEN(SUBSTITUTE(S850,"/",""))))-1)</f>
        <v>film &amp; video</v>
      </c>
      <c r="U850" t="str">
        <f>RIGHT(S850,LEN(S850)-FIND("/",S850))</f>
        <v>drama</v>
      </c>
    </row>
    <row r="851" spans="1:21" x14ac:dyDescent="0.35">
      <c r="A851">
        <v>849</v>
      </c>
      <c r="B851" s="4" t="s">
        <v>1731</v>
      </c>
      <c r="C851" s="3" t="s">
        <v>1732</v>
      </c>
      <c r="D851" s="11">
        <v>119800</v>
      </c>
      <c r="E851" s="11">
        <v>8917</v>
      </c>
      <c r="F851" s="9">
        <f>E851/D851*100</f>
        <v>7.4432387312186972</v>
      </c>
      <c r="G851" s="6" t="s">
        <v>20</v>
      </c>
      <c r="H851">
        <v>307</v>
      </c>
      <c r="I851" s="11">
        <f>E851/H851</f>
        <v>29.045602605863191</v>
      </c>
      <c r="J851" t="s">
        <v>21</v>
      </c>
      <c r="K851" t="s">
        <v>22</v>
      </c>
      <c r="L851" s="19">
        <f>(((N851/60)/60)/24)+DATE(1970,1,1)</f>
        <v>40948.25</v>
      </c>
      <c r="M851" s="16">
        <f>(((N851/60)/60)/24)+DATE(1970,1,1)</f>
        <v>40948.25</v>
      </c>
      <c r="N851">
        <v>1328767200</v>
      </c>
      <c r="O851" s="19">
        <f>(((P851/60)/60)/24)+DATE(1970,1,1)</f>
        <v>40951.25</v>
      </c>
      <c r="P851">
        <v>1329026400</v>
      </c>
      <c r="Q851" t="b">
        <v>0</v>
      </c>
      <c r="R851" t="b">
        <v>1</v>
      </c>
      <c r="S851" t="s">
        <v>60</v>
      </c>
      <c r="T851" t="str">
        <f>LEFT(S851,FIND("~",SUBSTITUTE(S851,"/","~",LEN(S851)-LEN(SUBSTITUTE(S851,"/",""))))-1)</f>
        <v>music</v>
      </c>
      <c r="U851" t="str">
        <f>RIGHT(S851,LEN(S851)-FIND("/",S851))</f>
        <v>indie rock</v>
      </c>
    </row>
    <row r="852" spans="1:21" x14ac:dyDescent="0.35">
      <c r="A852">
        <v>850</v>
      </c>
      <c r="B852" s="4" t="s">
        <v>1733</v>
      </c>
      <c r="C852" s="3" t="s">
        <v>1734</v>
      </c>
      <c r="D852" s="11">
        <v>120700</v>
      </c>
      <c r="E852" s="11">
        <v>1</v>
      </c>
      <c r="F852" s="9">
        <f>E852/D852*100</f>
        <v>8.2850041425020708E-4</v>
      </c>
      <c r="G852" s="6" t="s">
        <v>20</v>
      </c>
      <c r="H852">
        <v>1</v>
      </c>
      <c r="I852" s="11">
        <f>E852/H852</f>
        <v>1</v>
      </c>
      <c r="J852" t="s">
        <v>21</v>
      </c>
      <c r="K852" t="s">
        <v>22</v>
      </c>
      <c r="L852" s="19">
        <f>(((N852/60)/60)/24)+DATE(1970,1,1)</f>
        <v>40866.25</v>
      </c>
      <c r="M852" s="16">
        <f>(((N852/60)/60)/24)+DATE(1970,1,1)</f>
        <v>40866.25</v>
      </c>
      <c r="N852">
        <v>1321682400</v>
      </c>
      <c r="O852" s="19">
        <f>(((P852/60)/60)/24)+DATE(1970,1,1)</f>
        <v>40881.25</v>
      </c>
      <c r="P852">
        <v>1322978400</v>
      </c>
      <c r="Q852" t="b">
        <v>1</v>
      </c>
      <c r="R852" t="b">
        <v>0</v>
      </c>
      <c r="S852" t="s">
        <v>23</v>
      </c>
      <c r="T852" t="str">
        <f>LEFT(S852,FIND("~",SUBSTITUTE(S852,"/","~",LEN(S852)-LEN(SUBSTITUTE(S852,"/",""))))-1)</f>
        <v>music</v>
      </c>
      <c r="U852" t="str">
        <f>RIGHT(S852,LEN(S852)-FIND("/",S852))</f>
        <v>rock</v>
      </c>
    </row>
    <row r="853" spans="1:21" ht="31" x14ac:dyDescent="0.35">
      <c r="A853">
        <v>851</v>
      </c>
      <c r="B853" s="4" t="s">
        <v>1735</v>
      </c>
      <c r="C853" s="3" t="s">
        <v>1736</v>
      </c>
      <c r="D853" s="11">
        <v>121100</v>
      </c>
      <c r="E853" s="11">
        <v>12468</v>
      </c>
      <c r="F853" s="9">
        <f>E853/D853*100</f>
        <v>10.295623451692816</v>
      </c>
      <c r="G853" s="6" t="s">
        <v>20</v>
      </c>
      <c r="H853">
        <v>160</v>
      </c>
      <c r="I853" s="11">
        <f>E853/H853</f>
        <v>77.924999999999997</v>
      </c>
      <c r="J853" t="s">
        <v>21</v>
      </c>
      <c r="K853" t="s">
        <v>22</v>
      </c>
      <c r="L853" s="19">
        <f>(((N853/60)/60)/24)+DATE(1970,1,1)</f>
        <v>41031.208333333336</v>
      </c>
      <c r="M853" s="16">
        <f>(((N853/60)/60)/24)+DATE(1970,1,1)</f>
        <v>41031.208333333336</v>
      </c>
      <c r="N853">
        <v>1335934800</v>
      </c>
      <c r="O853" s="19">
        <f>(((P853/60)/60)/24)+DATE(1970,1,1)</f>
        <v>41064.208333333336</v>
      </c>
      <c r="P853">
        <v>1338786000</v>
      </c>
      <c r="Q853" t="b">
        <v>0</v>
      </c>
      <c r="R853" t="b">
        <v>0</v>
      </c>
      <c r="S853" t="s">
        <v>50</v>
      </c>
      <c r="T853" t="str">
        <f>LEFT(S853,FIND("~",SUBSTITUTE(S853,"/","~",LEN(S853)-LEN(SUBSTITUTE(S853,"/",""))))-1)</f>
        <v>music</v>
      </c>
      <c r="U853" t="str">
        <f>RIGHT(S853,LEN(S853)-FIND("/",S853))</f>
        <v>electric music</v>
      </c>
    </row>
    <row r="854" spans="1:21" ht="31" x14ac:dyDescent="0.35">
      <c r="A854">
        <v>852</v>
      </c>
      <c r="B854" s="4" t="s">
        <v>1737</v>
      </c>
      <c r="C854" s="3" t="s">
        <v>1738</v>
      </c>
      <c r="D854" s="11">
        <v>121400</v>
      </c>
      <c r="E854" s="11">
        <v>2505</v>
      </c>
      <c r="F854" s="9">
        <f>E854/D854*100</f>
        <v>2.0634266886326196</v>
      </c>
      <c r="G854" s="6" t="s">
        <v>20</v>
      </c>
      <c r="H854">
        <v>31</v>
      </c>
      <c r="I854" s="11">
        <f>E854/H854</f>
        <v>80.806451612903231</v>
      </c>
      <c r="J854" t="s">
        <v>21</v>
      </c>
      <c r="K854" t="s">
        <v>22</v>
      </c>
      <c r="L854" s="19">
        <f>(((N854/60)/60)/24)+DATE(1970,1,1)</f>
        <v>40740.208333333336</v>
      </c>
      <c r="M854" s="16">
        <f>(((N854/60)/60)/24)+DATE(1970,1,1)</f>
        <v>40740.208333333336</v>
      </c>
      <c r="N854">
        <v>1310792400</v>
      </c>
      <c r="O854" s="19">
        <f>(((P854/60)/60)/24)+DATE(1970,1,1)</f>
        <v>40750.208333333336</v>
      </c>
      <c r="P854">
        <v>1311656400</v>
      </c>
      <c r="Q854" t="b">
        <v>0</v>
      </c>
      <c r="R854" t="b">
        <v>1</v>
      </c>
      <c r="S854" t="s">
        <v>89</v>
      </c>
      <c r="T854" t="str">
        <f>LEFT(S854,FIND("~",SUBSTITUTE(S854,"/","~",LEN(S854)-LEN(SUBSTITUTE(S854,"/",""))))-1)</f>
        <v>games</v>
      </c>
      <c r="U854" t="str">
        <f>RIGHT(S854,LEN(S854)-FIND("/",S854))</f>
        <v>video games</v>
      </c>
    </row>
    <row r="855" spans="1:21" x14ac:dyDescent="0.35">
      <c r="A855">
        <v>853</v>
      </c>
      <c r="B855" s="4" t="s">
        <v>1739</v>
      </c>
      <c r="C855" s="3" t="s">
        <v>1740</v>
      </c>
      <c r="D855" s="11">
        <v>121500</v>
      </c>
      <c r="E855" s="11">
        <v>111502</v>
      </c>
      <c r="F855" s="9">
        <f>E855/D855*100</f>
        <v>91.771193415637867</v>
      </c>
      <c r="G855" s="6" t="s">
        <v>20</v>
      </c>
      <c r="H855">
        <v>1467</v>
      </c>
      <c r="I855" s="11">
        <f>E855/H855</f>
        <v>76.006816632583508</v>
      </c>
      <c r="J855" t="s">
        <v>15</v>
      </c>
      <c r="K855" t="s">
        <v>16</v>
      </c>
      <c r="L855" s="19">
        <f>(((N855/60)/60)/24)+DATE(1970,1,1)</f>
        <v>40714.208333333336</v>
      </c>
      <c r="M855" s="16">
        <f>(((N855/60)/60)/24)+DATE(1970,1,1)</f>
        <v>40714.208333333336</v>
      </c>
      <c r="N855">
        <v>1308546000</v>
      </c>
      <c r="O855" s="19">
        <f>(((P855/60)/60)/24)+DATE(1970,1,1)</f>
        <v>40719.208333333336</v>
      </c>
      <c r="P855">
        <v>1308978000</v>
      </c>
      <c r="Q855" t="b">
        <v>0</v>
      </c>
      <c r="R855" t="b">
        <v>1</v>
      </c>
      <c r="S855" t="s">
        <v>60</v>
      </c>
      <c r="T855" t="str">
        <f>LEFT(S855,FIND("~",SUBSTITUTE(S855,"/","~",LEN(S855)-LEN(SUBSTITUTE(S855,"/",""))))-1)</f>
        <v>music</v>
      </c>
      <c r="U855" t="str">
        <f>RIGHT(S855,LEN(S855)-FIND("/",S855))</f>
        <v>indie rock</v>
      </c>
    </row>
    <row r="856" spans="1:21" ht="31" x14ac:dyDescent="0.35">
      <c r="A856">
        <v>854</v>
      </c>
      <c r="B856" s="4" t="s">
        <v>1741</v>
      </c>
      <c r="C856" s="3" t="s">
        <v>1742</v>
      </c>
      <c r="D856" s="11">
        <v>121500</v>
      </c>
      <c r="E856" s="11">
        <v>194309</v>
      </c>
      <c r="F856" s="9">
        <f>E856/D856*100</f>
        <v>159.92510288065844</v>
      </c>
      <c r="G856" s="6" t="s">
        <v>20</v>
      </c>
      <c r="H856">
        <v>2662</v>
      </c>
      <c r="I856" s="11">
        <f>E856/H856</f>
        <v>72.993613824192337</v>
      </c>
      <c r="J856" t="s">
        <v>15</v>
      </c>
      <c r="K856" t="s">
        <v>16</v>
      </c>
      <c r="L856" s="19">
        <f>(((N856/60)/60)/24)+DATE(1970,1,1)</f>
        <v>43787.25</v>
      </c>
      <c r="M856" s="16">
        <f>(((N856/60)/60)/24)+DATE(1970,1,1)</f>
        <v>43787.25</v>
      </c>
      <c r="N856">
        <v>1574056800</v>
      </c>
      <c r="O856" s="19">
        <f>(((P856/60)/60)/24)+DATE(1970,1,1)</f>
        <v>43814.25</v>
      </c>
      <c r="P856">
        <v>1576389600</v>
      </c>
      <c r="Q856" t="b">
        <v>0</v>
      </c>
      <c r="R856" t="b">
        <v>0</v>
      </c>
      <c r="S856" t="s">
        <v>119</v>
      </c>
      <c r="T856" t="str">
        <f>LEFT(S856,FIND("~",SUBSTITUTE(S856,"/","~",LEN(S856)-LEN(SUBSTITUTE(S856,"/",""))))-1)</f>
        <v>publishing</v>
      </c>
      <c r="U856" t="str">
        <f>RIGHT(S856,LEN(S856)-FIND("/",S856))</f>
        <v>fiction</v>
      </c>
    </row>
    <row r="857" spans="1:21" x14ac:dyDescent="0.35">
      <c r="A857">
        <v>855</v>
      </c>
      <c r="B857" s="4" t="s">
        <v>1743</v>
      </c>
      <c r="C857" s="3" t="s">
        <v>1744</v>
      </c>
      <c r="D857" s="11">
        <v>121600</v>
      </c>
      <c r="E857" s="11">
        <v>23956</v>
      </c>
      <c r="F857" s="9">
        <f>E857/D857*100</f>
        <v>19.700657894736842</v>
      </c>
      <c r="G857" s="6" t="s">
        <v>20</v>
      </c>
      <c r="H857">
        <v>452</v>
      </c>
      <c r="I857" s="11">
        <f>E857/H857</f>
        <v>53</v>
      </c>
      <c r="J857" t="s">
        <v>26</v>
      </c>
      <c r="K857" t="s">
        <v>27</v>
      </c>
      <c r="L857" s="19">
        <f>(((N857/60)/60)/24)+DATE(1970,1,1)</f>
        <v>40712.208333333336</v>
      </c>
      <c r="M857" s="16">
        <f>(((N857/60)/60)/24)+DATE(1970,1,1)</f>
        <v>40712.208333333336</v>
      </c>
      <c r="N857">
        <v>1308373200</v>
      </c>
      <c r="O857" s="19">
        <f>(((P857/60)/60)/24)+DATE(1970,1,1)</f>
        <v>40743.208333333336</v>
      </c>
      <c r="P857">
        <v>1311051600</v>
      </c>
      <c r="Q857" t="b">
        <v>0</v>
      </c>
      <c r="R857" t="b">
        <v>0</v>
      </c>
      <c r="S857" t="s">
        <v>33</v>
      </c>
      <c r="T857" t="str">
        <f>LEFT(S857,FIND("~",SUBSTITUTE(S857,"/","~",LEN(S857)-LEN(SUBSTITUTE(S857,"/",""))))-1)</f>
        <v>theater</v>
      </c>
      <c r="U857" t="str">
        <f>RIGHT(S857,LEN(S857)-FIND("/",S857))</f>
        <v>plays</v>
      </c>
    </row>
    <row r="858" spans="1:21" x14ac:dyDescent="0.35">
      <c r="A858">
        <v>856</v>
      </c>
      <c r="B858" s="4" t="s">
        <v>1599</v>
      </c>
      <c r="C858" s="3" t="s">
        <v>1745</v>
      </c>
      <c r="D858" s="11">
        <v>121600</v>
      </c>
      <c r="E858" s="11">
        <v>8558</v>
      </c>
      <c r="F858" s="9">
        <f>E858/D858*100</f>
        <v>7.0378289473684212</v>
      </c>
      <c r="G858" s="6" t="s">
        <v>20</v>
      </c>
      <c r="H858">
        <v>158</v>
      </c>
      <c r="I858" s="11">
        <f>E858/H858</f>
        <v>54.164556962025316</v>
      </c>
      <c r="J858" t="s">
        <v>21</v>
      </c>
      <c r="K858" t="s">
        <v>22</v>
      </c>
      <c r="L858" s="19">
        <f>(((N858/60)/60)/24)+DATE(1970,1,1)</f>
        <v>41023.208333333336</v>
      </c>
      <c r="M858" s="16">
        <f>(((N858/60)/60)/24)+DATE(1970,1,1)</f>
        <v>41023.208333333336</v>
      </c>
      <c r="N858">
        <v>1335243600</v>
      </c>
      <c r="O858" s="19">
        <f>(((P858/60)/60)/24)+DATE(1970,1,1)</f>
        <v>41040.208333333336</v>
      </c>
      <c r="P858">
        <v>1336712400</v>
      </c>
      <c r="Q858" t="b">
        <v>0</v>
      </c>
      <c r="R858" t="b">
        <v>0</v>
      </c>
      <c r="S858" t="s">
        <v>17</v>
      </c>
      <c r="T858" t="str">
        <f>LEFT(S858,FIND("~",SUBSTITUTE(S858,"/","~",LEN(S858)-LEN(SUBSTITUTE(S858,"/",""))))-1)</f>
        <v>food</v>
      </c>
      <c r="U858" t="str">
        <f>RIGHT(S858,LEN(S858)-FIND("/",S858))</f>
        <v>food trucks</v>
      </c>
    </row>
    <row r="859" spans="1:21" ht="31" x14ac:dyDescent="0.35">
      <c r="A859">
        <v>857</v>
      </c>
      <c r="B859" s="4" t="s">
        <v>1746</v>
      </c>
      <c r="C859" s="3" t="s">
        <v>1747</v>
      </c>
      <c r="D859" s="11">
        <v>121700</v>
      </c>
      <c r="E859" s="11">
        <v>7413</v>
      </c>
      <c r="F859" s="9">
        <f>E859/D859*100</f>
        <v>6.0912078882497944</v>
      </c>
      <c r="G859" s="6" t="s">
        <v>20</v>
      </c>
      <c r="H859">
        <v>225</v>
      </c>
      <c r="I859" s="11">
        <f>E859/H859</f>
        <v>32.946666666666665</v>
      </c>
      <c r="J859" t="s">
        <v>98</v>
      </c>
      <c r="K859" t="s">
        <v>99</v>
      </c>
      <c r="L859" s="19">
        <f>(((N859/60)/60)/24)+DATE(1970,1,1)</f>
        <v>40944.25</v>
      </c>
      <c r="M859" s="16">
        <f>(((N859/60)/60)/24)+DATE(1970,1,1)</f>
        <v>40944.25</v>
      </c>
      <c r="N859">
        <v>1328421600</v>
      </c>
      <c r="O859" s="19">
        <f>(((P859/60)/60)/24)+DATE(1970,1,1)</f>
        <v>40967.25</v>
      </c>
      <c r="P859">
        <v>1330408800</v>
      </c>
      <c r="Q859" t="b">
        <v>1</v>
      </c>
      <c r="R859" t="b">
        <v>0</v>
      </c>
      <c r="S859" t="s">
        <v>100</v>
      </c>
      <c r="T859" t="str">
        <f>LEFT(S859,FIND("~",SUBSTITUTE(S859,"/","~",LEN(S859)-LEN(SUBSTITUTE(S859,"/",""))))-1)</f>
        <v>film &amp; video</v>
      </c>
      <c r="U859" t="str">
        <f>RIGHT(S859,LEN(S859)-FIND("/",S859))</f>
        <v>shorts</v>
      </c>
    </row>
    <row r="860" spans="1:21" ht="31" x14ac:dyDescent="0.35">
      <c r="A860">
        <v>858</v>
      </c>
      <c r="B860" s="4" t="s">
        <v>1748</v>
      </c>
      <c r="C860" s="3" t="s">
        <v>1749</v>
      </c>
      <c r="D860" s="11">
        <v>121700</v>
      </c>
      <c r="E860" s="11">
        <v>2778</v>
      </c>
      <c r="F860" s="9">
        <f>E860/D860*100</f>
        <v>2.2826622843056694</v>
      </c>
      <c r="G860" s="6" t="s">
        <v>20</v>
      </c>
      <c r="H860">
        <v>35</v>
      </c>
      <c r="I860" s="11">
        <f>E860/H860</f>
        <v>79.371428571428567</v>
      </c>
      <c r="J860" t="s">
        <v>21</v>
      </c>
      <c r="K860" t="s">
        <v>22</v>
      </c>
      <c r="L860" s="19">
        <f>(((N860/60)/60)/24)+DATE(1970,1,1)</f>
        <v>43211.208333333328</v>
      </c>
      <c r="M860" s="16">
        <f>(((N860/60)/60)/24)+DATE(1970,1,1)</f>
        <v>43211.208333333328</v>
      </c>
      <c r="N860">
        <v>1524286800</v>
      </c>
      <c r="O860" s="19">
        <f>(((P860/60)/60)/24)+DATE(1970,1,1)</f>
        <v>43218.208333333328</v>
      </c>
      <c r="P860">
        <v>1524891600</v>
      </c>
      <c r="Q860" t="b">
        <v>1</v>
      </c>
      <c r="R860" t="b">
        <v>0</v>
      </c>
      <c r="S860" t="s">
        <v>17</v>
      </c>
      <c r="T860" t="str">
        <f>LEFT(S860,FIND("~",SUBSTITUTE(S860,"/","~",LEN(S860)-LEN(SUBSTITUTE(S860,"/",""))))-1)</f>
        <v>food</v>
      </c>
      <c r="U860" t="str">
        <f>RIGHT(S860,LEN(S860)-FIND("/",S860))</f>
        <v>food trucks</v>
      </c>
    </row>
    <row r="861" spans="1:21" ht="31" x14ac:dyDescent="0.35">
      <c r="A861">
        <v>859</v>
      </c>
      <c r="B861" s="4" t="s">
        <v>1750</v>
      </c>
      <c r="C861" s="3" t="s">
        <v>1751</v>
      </c>
      <c r="D861" s="11">
        <v>122900</v>
      </c>
      <c r="E861" s="11">
        <v>2594</v>
      </c>
      <c r="F861" s="9">
        <f>E861/D861*100</f>
        <v>2.110659072416599</v>
      </c>
      <c r="G861" s="6" t="s">
        <v>20</v>
      </c>
      <c r="H861">
        <v>63</v>
      </c>
      <c r="I861" s="11">
        <f>E861/H861</f>
        <v>41.174603174603178</v>
      </c>
      <c r="J861" t="s">
        <v>21</v>
      </c>
      <c r="K861" t="s">
        <v>22</v>
      </c>
      <c r="L861" s="19">
        <f>(((N861/60)/60)/24)+DATE(1970,1,1)</f>
        <v>41334.25</v>
      </c>
      <c r="M861" s="16">
        <f>(((N861/60)/60)/24)+DATE(1970,1,1)</f>
        <v>41334.25</v>
      </c>
      <c r="N861">
        <v>1362117600</v>
      </c>
      <c r="O861" s="19">
        <f>(((P861/60)/60)/24)+DATE(1970,1,1)</f>
        <v>41352.208333333336</v>
      </c>
      <c r="P861">
        <v>1363669200</v>
      </c>
      <c r="Q861" t="b">
        <v>0</v>
      </c>
      <c r="R861" t="b">
        <v>1</v>
      </c>
      <c r="S861" t="s">
        <v>33</v>
      </c>
      <c r="T861" t="str">
        <f>LEFT(S861,FIND("~",SUBSTITUTE(S861,"/","~",LEN(S861)-LEN(SUBSTITUTE(S861,"/",""))))-1)</f>
        <v>theater</v>
      </c>
      <c r="U861" t="str">
        <f>RIGHT(S861,LEN(S861)-FIND("/",S861))</f>
        <v>plays</v>
      </c>
    </row>
    <row r="862" spans="1:21" ht="31" x14ac:dyDescent="0.35">
      <c r="A862">
        <v>860</v>
      </c>
      <c r="B862" s="4" t="s">
        <v>1752</v>
      </c>
      <c r="C862" s="3" t="s">
        <v>1753</v>
      </c>
      <c r="D862" s="11">
        <v>123600</v>
      </c>
      <c r="E862" s="11">
        <v>5033</v>
      </c>
      <c r="F862" s="9">
        <f>E862/D862*100</f>
        <v>4.0720064724919096</v>
      </c>
      <c r="G862" s="6" t="s">
        <v>20</v>
      </c>
      <c r="H862">
        <v>65</v>
      </c>
      <c r="I862" s="11">
        <f>E862/H862</f>
        <v>77.430769230769229</v>
      </c>
      <c r="J862" t="s">
        <v>21</v>
      </c>
      <c r="K862" t="s">
        <v>22</v>
      </c>
      <c r="L862" s="19">
        <f>(((N862/60)/60)/24)+DATE(1970,1,1)</f>
        <v>43515.25</v>
      </c>
      <c r="M862" s="16">
        <f>(((N862/60)/60)/24)+DATE(1970,1,1)</f>
        <v>43515.25</v>
      </c>
      <c r="N862">
        <v>1550556000</v>
      </c>
      <c r="O862" s="19">
        <f>(((P862/60)/60)/24)+DATE(1970,1,1)</f>
        <v>43525.25</v>
      </c>
      <c r="P862">
        <v>1551420000</v>
      </c>
      <c r="Q862" t="b">
        <v>0</v>
      </c>
      <c r="R862" t="b">
        <v>1</v>
      </c>
      <c r="S862" t="s">
        <v>65</v>
      </c>
      <c r="T862" t="str">
        <f>LEFT(S862,FIND("~",SUBSTITUTE(S862,"/","~",LEN(S862)-LEN(SUBSTITUTE(S862,"/",""))))-1)</f>
        <v>technology</v>
      </c>
      <c r="U862" t="str">
        <f>RIGHT(S862,LEN(S862)-FIND("/",S862))</f>
        <v>wearables</v>
      </c>
    </row>
    <row r="863" spans="1:21" x14ac:dyDescent="0.35">
      <c r="A863">
        <v>861</v>
      </c>
      <c r="B863" s="4" t="s">
        <v>1754</v>
      </c>
      <c r="C863" s="3" t="s">
        <v>1755</v>
      </c>
      <c r="D863" s="11">
        <v>125400</v>
      </c>
      <c r="E863" s="11">
        <v>9317</v>
      </c>
      <c r="F863" s="9">
        <f>E863/D863*100</f>
        <v>7.4298245614035086</v>
      </c>
      <c r="G863" s="6" t="s">
        <v>20</v>
      </c>
      <c r="H863">
        <v>163</v>
      </c>
      <c r="I863" s="11">
        <f>E863/H863</f>
        <v>57.159509202453989</v>
      </c>
      <c r="J863" t="s">
        <v>21</v>
      </c>
      <c r="K863" t="s">
        <v>22</v>
      </c>
      <c r="L863" s="19">
        <f>(((N863/60)/60)/24)+DATE(1970,1,1)</f>
        <v>40258.208333333336</v>
      </c>
      <c r="M863" s="16">
        <f>(((N863/60)/60)/24)+DATE(1970,1,1)</f>
        <v>40258.208333333336</v>
      </c>
      <c r="N863">
        <v>1269147600</v>
      </c>
      <c r="O863" s="19">
        <f>(((P863/60)/60)/24)+DATE(1970,1,1)</f>
        <v>40266.208333333336</v>
      </c>
      <c r="P863">
        <v>1269838800</v>
      </c>
      <c r="Q863" t="b">
        <v>0</v>
      </c>
      <c r="R863" t="b">
        <v>0</v>
      </c>
      <c r="S863" t="s">
        <v>33</v>
      </c>
      <c r="T863" t="str">
        <f>LEFT(S863,FIND("~",SUBSTITUTE(S863,"/","~",LEN(S863)-LEN(SUBSTITUTE(S863,"/",""))))-1)</f>
        <v>theater</v>
      </c>
      <c r="U863" t="str">
        <f>RIGHT(S863,LEN(S863)-FIND("/",S863))</f>
        <v>plays</v>
      </c>
    </row>
    <row r="864" spans="1:21" x14ac:dyDescent="0.35">
      <c r="A864">
        <v>862</v>
      </c>
      <c r="B864" s="4" t="s">
        <v>1756</v>
      </c>
      <c r="C864" s="3" t="s">
        <v>1757</v>
      </c>
      <c r="D864" s="11">
        <v>125500</v>
      </c>
      <c r="E864" s="11">
        <v>6560</v>
      </c>
      <c r="F864" s="9">
        <f>E864/D864*100</f>
        <v>5.2270916334661353</v>
      </c>
      <c r="G864" s="6" t="s">
        <v>20</v>
      </c>
      <c r="H864">
        <v>85</v>
      </c>
      <c r="I864" s="11">
        <f>E864/H864</f>
        <v>77.17647058823529</v>
      </c>
      <c r="J864" t="s">
        <v>21</v>
      </c>
      <c r="K864" t="s">
        <v>22</v>
      </c>
      <c r="L864" s="19">
        <f>(((N864/60)/60)/24)+DATE(1970,1,1)</f>
        <v>40756.208333333336</v>
      </c>
      <c r="M864" s="16">
        <f>(((N864/60)/60)/24)+DATE(1970,1,1)</f>
        <v>40756.208333333336</v>
      </c>
      <c r="N864">
        <v>1312174800</v>
      </c>
      <c r="O864" s="19">
        <f>(((P864/60)/60)/24)+DATE(1970,1,1)</f>
        <v>40760.208333333336</v>
      </c>
      <c r="P864">
        <v>1312520400</v>
      </c>
      <c r="Q864" t="b">
        <v>0</v>
      </c>
      <c r="R864" t="b">
        <v>0</v>
      </c>
      <c r="S864" t="s">
        <v>33</v>
      </c>
      <c r="T864" t="str">
        <f>LEFT(S864,FIND("~",SUBSTITUTE(S864,"/","~",LEN(S864)-LEN(SUBSTITUTE(S864,"/",""))))-1)</f>
        <v>theater</v>
      </c>
      <c r="U864" t="str">
        <f>RIGHT(S864,LEN(S864)-FIND("/",S864))</f>
        <v>plays</v>
      </c>
    </row>
    <row r="865" spans="1:21" x14ac:dyDescent="0.35">
      <c r="A865">
        <v>863</v>
      </c>
      <c r="B865" s="4" t="s">
        <v>1758</v>
      </c>
      <c r="C865" s="3" t="s">
        <v>1759</v>
      </c>
      <c r="D865" s="11">
        <v>125600</v>
      </c>
      <c r="E865" s="11">
        <v>5415</v>
      </c>
      <c r="F865" s="9">
        <f>E865/D865*100</f>
        <v>4.311305732484076</v>
      </c>
      <c r="G865" s="6" t="s">
        <v>20</v>
      </c>
      <c r="H865">
        <v>217</v>
      </c>
      <c r="I865" s="11">
        <f>E865/H865</f>
        <v>24.953917050691246</v>
      </c>
      <c r="J865" t="s">
        <v>21</v>
      </c>
      <c r="K865" t="s">
        <v>22</v>
      </c>
      <c r="L865" s="19">
        <f>(((N865/60)/60)/24)+DATE(1970,1,1)</f>
        <v>42172.208333333328</v>
      </c>
      <c r="M865" s="16">
        <f>(((N865/60)/60)/24)+DATE(1970,1,1)</f>
        <v>42172.208333333328</v>
      </c>
      <c r="N865">
        <v>1434517200</v>
      </c>
      <c r="O865" s="19">
        <f>(((P865/60)/60)/24)+DATE(1970,1,1)</f>
        <v>42195.208333333328</v>
      </c>
      <c r="P865">
        <v>1436504400</v>
      </c>
      <c r="Q865" t="b">
        <v>0</v>
      </c>
      <c r="R865" t="b">
        <v>1</v>
      </c>
      <c r="S865" t="s">
        <v>269</v>
      </c>
      <c r="T865" t="str">
        <f>LEFT(S865,FIND("~",SUBSTITUTE(S865,"/","~",LEN(S865)-LEN(SUBSTITUTE(S865,"/",""))))-1)</f>
        <v>film &amp; video</v>
      </c>
      <c r="U865" t="str">
        <f>RIGHT(S865,LEN(S865)-FIND("/",S865))</f>
        <v>television</v>
      </c>
    </row>
    <row r="866" spans="1:21" x14ac:dyDescent="0.35">
      <c r="A866">
        <v>864</v>
      </c>
      <c r="B866" s="4" t="s">
        <v>1760</v>
      </c>
      <c r="C866" s="3" t="s">
        <v>1761</v>
      </c>
      <c r="D866" s="11">
        <v>125900</v>
      </c>
      <c r="E866" s="11">
        <v>14577</v>
      </c>
      <c r="F866" s="9">
        <f>E866/D866*100</f>
        <v>11.578236695790309</v>
      </c>
      <c r="G866" s="6" t="s">
        <v>20</v>
      </c>
      <c r="H866">
        <v>150</v>
      </c>
      <c r="I866" s="11">
        <f>E866/H866</f>
        <v>97.18</v>
      </c>
      <c r="J866" t="s">
        <v>21</v>
      </c>
      <c r="K866" t="s">
        <v>22</v>
      </c>
      <c r="L866" s="19">
        <f>(((N866/60)/60)/24)+DATE(1970,1,1)</f>
        <v>42601.208333333328</v>
      </c>
      <c r="M866" s="16">
        <f>(((N866/60)/60)/24)+DATE(1970,1,1)</f>
        <v>42601.208333333328</v>
      </c>
      <c r="N866">
        <v>1471582800</v>
      </c>
      <c r="O866" s="19">
        <f>(((P866/60)/60)/24)+DATE(1970,1,1)</f>
        <v>42606.208333333328</v>
      </c>
      <c r="P866">
        <v>1472014800</v>
      </c>
      <c r="Q866" t="b">
        <v>0</v>
      </c>
      <c r="R866" t="b">
        <v>0</v>
      </c>
      <c r="S866" t="s">
        <v>100</v>
      </c>
      <c r="T866" t="str">
        <f>LEFT(S866,FIND("~",SUBSTITUTE(S866,"/","~",LEN(S866)-LEN(SUBSTITUTE(S866,"/",""))))-1)</f>
        <v>film &amp; video</v>
      </c>
      <c r="U866" t="str">
        <f>RIGHT(S866,LEN(S866)-FIND("/",S866))</f>
        <v>shorts</v>
      </c>
    </row>
    <row r="867" spans="1:21" x14ac:dyDescent="0.35">
      <c r="A867">
        <v>865</v>
      </c>
      <c r="B867" s="4" t="s">
        <v>1762</v>
      </c>
      <c r="C867" s="3" t="s">
        <v>1763</v>
      </c>
      <c r="D867" s="11">
        <v>128000</v>
      </c>
      <c r="E867" s="11">
        <v>150515</v>
      </c>
      <c r="F867" s="9">
        <f>E867/D867*100</f>
        <v>117.58984374999999</v>
      </c>
      <c r="G867" s="6" t="s">
        <v>20</v>
      </c>
      <c r="H867">
        <v>3272</v>
      </c>
      <c r="I867" s="11">
        <f>E867/H867</f>
        <v>46.000916870415651</v>
      </c>
      <c r="J867" t="s">
        <v>21</v>
      </c>
      <c r="K867" t="s">
        <v>22</v>
      </c>
      <c r="L867" s="19">
        <f>(((N867/60)/60)/24)+DATE(1970,1,1)</f>
        <v>41897.208333333336</v>
      </c>
      <c r="M867" s="16">
        <f>(((N867/60)/60)/24)+DATE(1970,1,1)</f>
        <v>41897.208333333336</v>
      </c>
      <c r="N867">
        <v>1410757200</v>
      </c>
      <c r="O867" s="19">
        <f>(((P867/60)/60)/24)+DATE(1970,1,1)</f>
        <v>41906.208333333336</v>
      </c>
      <c r="P867">
        <v>1411534800</v>
      </c>
      <c r="Q867" t="b">
        <v>0</v>
      </c>
      <c r="R867" t="b">
        <v>0</v>
      </c>
      <c r="S867" t="s">
        <v>33</v>
      </c>
      <c r="T867" t="str">
        <f>LEFT(S867,FIND("~",SUBSTITUTE(S867,"/","~",LEN(S867)-LEN(SUBSTITUTE(S867,"/",""))))-1)</f>
        <v>theater</v>
      </c>
      <c r="U867" t="str">
        <f>RIGHT(S867,LEN(S867)-FIND("/",S867))</f>
        <v>plays</v>
      </c>
    </row>
    <row r="868" spans="1:21" x14ac:dyDescent="0.35">
      <c r="A868">
        <v>866</v>
      </c>
      <c r="B868" s="4" t="s">
        <v>1764</v>
      </c>
      <c r="C868" s="3" t="s">
        <v>1765</v>
      </c>
      <c r="D868" s="11">
        <v>128100</v>
      </c>
      <c r="E868" s="11">
        <v>79045</v>
      </c>
      <c r="F868" s="9">
        <f>E868/D868*100</f>
        <v>61.705698672911794</v>
      </c>
      <c r="G868" s="6" t="s">
        <v>20</v>
      </c>
      <c r="H868">
        <v>898</v>
      </c>
      <c r="I868" s="11">
        <f>E868/H868</f>
        <v>88.023385300668153</v>
      </c>
      <c r="J868" t="s">
        <v>21</v>
      </c>
      <c r="K868" t="s">
        <v>22</v>
      </c>
      <c r="L868" s="19">
        <f>(((N868/60)/60)/24)+DATE(1970,1,1)</f>
        <v>40671.208333333336</v>
      </c>
      <c r="M868" s="16">
        <f>(((N868/60)/60)/24)+DATE(1970,1,1)</f>
        <v>40671.208333333336</v>
      </c>
      <c r="N868">
        <v>1304830800</v>
      </c>
      <c r="O868" s="19">
        <f>(((P868/60)/60)/24)+DATE(1970,1,1)</f>
        <v>40672.208333333336</v>
      </c>
      <c r="P868">
        <v>1304917200</v>
      </c>
      <c r="Q868" t="b">
        <v>0</v>
      </c>
      <c r="R868" t="b">
        <v>0</v>
      </c>
      <c r="S868" t="s">
        <v>122</v>
      </c>
      <c r="T868" t="str">
        <f>LEFT(S868,FIND("~",SUBSTITUTE(S868,"/","~",LEN(S868)-LEN(SUBSTITUTE(S868,"/",""))))-1)</f>
        <v>photography</v>
      </c>
      <c r="U868" t="str">
        <f>RIGHT(S868,LEN(S868)-FIND("/",S868))</f>
        <v>photography books</v>
      </c>
    </row>
    <row r="869" spans="1:21" ht="31" x14ac:dyDescent="0.35">
      <c r="A869">
        <v>867</v>
      </c>
      <c r="B869" s="4" t="s">
        <v>1766</v>
      </c>
      <c r="C869" s="3" t="s">
        <v>1767</v>
      </c>
      <c r="D869" s="11">
        <v>128900</v>
      </c>
      <c r="E869" s="11">
        <v>7797</v>
      </c>
      <c r="F869" s="9">
        <f>E869/D869*100</f>
        <v>6.048875096974399</v>
      </c>
      <c r="G869" s="6" t="s">
        <v>20</v>
      </c>
      <c r="H869">
        <v>300</v>
      </c>
      <c r="I869" s="11">
        <f>E869/H869</f>
        <v>25.99</v>
      </c>
      <c r="J869" t="s">
        <v>21</v>
      </c>
      <c r="K869" t="s">
        <v>22</v>
      </c>
      <c r="L869" s="19">
        <f>(((N869/60)/60)/24)+DATE(1970,1,1)</f>
        <v>43382.208333333328</v>
      </c>
      <c r="M869" s="16">
        <f>(((N869/60)/60)/24)+DATE(1970,1,1)</f>
        <v>43382.208333333328</v>
      </c>
      <c r="N869">
        <v>1539061200</v>
      </c>
      <c r="O869" s="19">
        <f>(((P869/60)/60)/24)+DATE(1970,1,1)</f>
        <v>43388.208333333328</v>
      </c>
      <c r="P869">
        <v>1539579600</v>
      </c>
      <c r="Q869" t="b">
        <v>0</v>
      </c>
      <c r="R869" t="b">
        <v>0</v>
      </c>
      <c r="S869" t="s">
        <v>17</v>
      </c>
      <c r="T869" t="str">
        <f>LEFT(S869,FIND("~",SUBSTITUTE(S869,"/","~",LEN(S869)-LEN(SUBSTITUTE(S869,"/",""))))-1)</f>
        <v>food</v>
      </c>
      <c r="U869" t="str">
        <f>RIGHT(S869,LEN(S869)-FIND("/",S869))</f>
        <v>food trucks</v>
      </c>
    </row>
    <row r="870" spans="1:21" x14ac:dyDescent="0.35">
      <c r="A870">
        <v>868</v>
      </c>
      <c r="B870" s="4" t="s">
        <v>1768</v>
      </c>
      <c r="C870" s="3" t="s">
        <v>1769</v>
      </c>
      <c r="D870" s="11">
        <v>129100</v>
      </c>
      <c r="E870" s="11">
        <v>12939</v>
      </c>
      <c r="F870" s="9">
        <f>E870/D870*100</f>
        <v>10.022463206816422</v>
      </c>
      <c r="G870" s="6" t="s">
        <v>20</v>
      </c>
      <c r="H870">
        <v>126</v>
      </c>
      <c r="I870" s="11">
        <f>E870/H870</f>
        <v>102.69047619047619</v>
      </c>
      <c r="J870" t="s">
        <v>21</v>
      </c>
      <c r="K870" t="s">
        <v>22</v>
      </c>
      <c r="L870" s="19">
        <f>(((N870/60)/60)/24)+DATE(1970,1,1)</f>
        <v>41559.208333333336</v>
      </c>
      <c r="M870" s="16">
        <f>(((N870/60)/60)/24)+DATE(1970,1,1)</f>
        <v>41559.208333333336</v>
      </c>
      <c r="N870">
        <v>1381554000</v>
      </c>
      <c r="O870" s="19">
        <f>(((P870/60)/60)/24)+DATE(1970,1,1)</f>
        <v>41570.208333333336</v>
      </c>
      <c r="P870">
        <v>1382504400</v>
      </c>
      <c r="Q870" t="b">
        <v>0</v>
      </c>
      <c r="R870" t="b">
        <v>0</v>
      </c>
      <c r="S870" t="s">
        <v>33</v>
      </c>
      <c r="T870" t="str">
        <f>LEFT(S870,FIND("~",SUBSTITUTE(S870,"/","~",LEN(S870)-LEN(SUBSTITUTE(S870,"/",""))))-1)</f>
        <v>theater</v>
      </c>
      <c r="U870" t="str">
        <f>RIGHT(S870,LEN(S870)-FIND("/",S870))</f>
        <v>plays</v>
      </c>
    </row>
    <row r="871" spans="1:21" x14ac:dyDescent="0.35">
      <c r="A871">
        <v>869</v>
      </c>
      <c r="B871" s="4" t="s">
        <v>1770</v>
      </c>
      <c r="C871" s="3" t="s">
        <v>1771</v>
      </c>
      <c r="D871" s="11">
        <v>129400</v>
      </c>
      <c r="E871" s="11">
        <v>38376</v>
      </c>
      <c r="F871" s="9">
        <f>E871/D871*100</f>
        <v>29.656877897990725</v>
      </c>
      <c r="G871" s="6" t="s">
        <v>20</v>
      </c>
      <c r="H871">
        <v>526</v>
      </c>
      <c r="I871" s="11">
        <f>E871/H871</f>
        <v>72.958174904942965</v>
      </c>
      <c r="J871" t="s">
        <v>21</v>
      </c>
      <c r="K871" t="s">
        <v>22</v>
      </c>
      <c r="L871" s="19">
        <f>(((N871/60)/60)/24)+DATE(1970,1,1)</f>
        <v>40350.208333333336</v>
      </c>
      <c r="M871" s="16">
        <f>(((N871/60)/60)/24)+DATE(1970,1,1)</f>
        <v>40350.208333333336</v>
      </c>
      <c r="N871">
        <v>1277096400</v>
      </c>
      <c r="O871" s="19">
        <f>(((P871/60)/60)/24)+DATE(1970,1,1)</f>
        <v>40364.208333333336</v>
      </c>
      <c r="P871">
        <v>1278306000</v>
      </c>
      <c r="Q871" t="b">
        <v>0</v>
      </c>
      <c r="R871" t="b">
        <v>0</v>
      </c>
      <c r="S871" t="s">
        <v>53</v>
      </c>
      <c r="T871" t="str">
        <f>LEFT(S871,FIND("~",SUBSTITUTE(S871,"/","~",LEN(S871)-LEN(SUBSTITUTE(S871,"/",""))))-1)</f>
        <v>film &amp; video</v>
      </c>
      <c r="U871" t="str">
        <f>RIGHT(S871,LEN(S871)-FIND("/",S871))</f>
        <v>drama</v>
      </c>
    </row>
    <row r="872" spans="1:21" x14ac:dyDescent="0.35">
      <c r="A872">
        <v>870</v>
      </c>
      <c r="B872" s="4" t="s">
        <v>1772</v>
      </c>
      <c r="C872" s="3" t="s">
        <v>1773</v>
      </c>
      <c r="D872" s="11">
        <v>130800</v>
      </c>
      <c r="E872" s="11">
        <v>6920</v>
      </c>
      <c r="F872" s="9">
        <f>E872/D872*100</f>
        <v>5.2905198776758411</v>
      </c>
      <c r="G872" s="6" t="s">
        <v>20</v>
      </c>
      <c r="H872">
        <v>121</v>
      </c>
      <c r="I872" s="11">
        <f>E872/H872</f>
        <v>57.190082644628099</v>
      </c>
      <c r="J872" t="s">
        <v>21</v>
      </c>
      <c r="K872" t="s">
        <v>22</v>
      </c>
      <c r="L872" s="19">
        <f>(((N872/60)/60)/24)+DATE(1970,1,1)</f>
        <v>42240.208333333328</v>
      </c>
      <c r="M872" s="16">
        <f>(((N872/60)/60)/24)+DATE(1970,1,1)</f>
        <v>42240.208333333328</v>
      </c>
      <c r="N872">
        <v>1440392400</v>
      </c>
      <c r="O872" s="19">
        <f>(((P872/60)/60)/24)+DATE(1970,1,1)</f>
        <v>42265.208333333328</v>
      </c>
      <c r="P872">
        <v>1442552400</v>
      </c>
      <c r="Q872" t="b">
        <v>0</v>
      </c>
      <c r="R872" t="b">
        <v>0</v>
      </c>
      <c r="S872" t="s">
        <v>33</v>
      </c>
      <c r="T872" t="str">
        <f>LEFT(S872,FIND("~",SUBSTITUTE(S872,"/","~",LEN(S872)-LEN(SUBSTITUTE(S872,"/",""))))-1)</f>
        <v>theater</v>
      </c>
      <c r="U872" t="str">
        <f>RIGHT(S872,LEN(S872)-FIND("/",S872))</f>
        <v>plays</v>
      </c>
    </row>
    <row r="873" spans="1:21" ht="31" x14ac:dyDescent="0.35">
      <c r="A873">
        <v>871</v>
      </c>
      <c r="B873" s="4" t="s">
        <v>1774</v>
      </c>
      <c r="C873" s="3" t="s">
        <v>1775</v>
      </c>
      <c r="D873" s="11">
        <v>131800</v>
      </c>
      <c r="E873" s="11">
        <v>194912</v>
      </c>
      <c r="F873" s="9">
        <f>E873/D873*100</f>
        <v>147.88467374810318</v>
      </c>
      <c r="G873" s="6" t="s">
        <v>20</v>
      </c>
      <c r="H873">
        <v>2320</v>
      </c>
      <c r="I873" s="11">
        <f>E873/H873</f>
        <v>84.013793103448279</v>
      </c>
      <c r="J873" t="s">
        <v>21</v>
      </c>
      <c r="K873" t="s">
        <v>22</v>
      </c>
      <c r="L873" s="19">
        <f>(((N873/60)/60)/24)+DATE(1970,1,1)</f>
        <v>43040.208333333328</v>
      </c>
      <c r="M873" s="16">
        <f>(((N873/60)/60)/24)+DATE(1970,1,1)</f>
        <v>43040.208333333328</v>
      </c>
      <c r="N873">
        <v>1509512400</v>
      </c>
      <c r="O873" s="19">
        <f>(((P873/60)/60)/24)+DATE(1970,1,1)</f>
        <v>43058.25</v>
      </c>
      <c r="P873">
        <v>1511071200</v>
      </c>
      <c r="Q873" t="b">
        <v>0</v>
      </c>
      <c r="R873" t="b">
        <v>1</v>
      </c>
      <c r="S873" t="s">
        <v>33</v>
      </c>
      <c r="T873" t="str">
        <f>LEFT(S873,FIND("~",SUBSTITUTE(S873,"/","~",LEN(S873)-LEN(SUBSTITUTE(S873,"/",""))))-1)</f>
        <v>theater</v>
      </c>
      <c r="U873" t="str">
        <f>RIGHT(S873,LEN(S873)-FIND("/",S873))</f>
        <v>plays</v>
      </c>
    </row>
    <row r="874" spans="1:21" x14ac:dyDescent="0.35">
      <c r="A874">
        <v>872</v>
      </c>
      <c r="B874" s="4" t="s">
        <v>1776</v>
      </c>
      <c r="C874" s="3" t="s">
        <v>1777</v>
      </c>
      <c r="D874" s="11">
        <v>134300</v>
      </c>
      <c r="E874" s="11">
        <v>7992</v>
      </c>
      <c r="F874" s="9">
        <f>E874/D874*100</f>
        <v>5.9508562918838424</v>
      </c>
      <c r="G874" s="6" t="s">
        <v>20</v>
      </c>
      <c r="H874">
        <v>81</v>
      </c>
      <c r="I874" s="11">
        <f>E874/H874</f>
        <v>98.666666666666671</v>
      </c>
      <c r="J874" t="s">
        <v>26</v>
      </c>
      <c r="K874" t="s">
        <v>27</v>
      </c>
      <c r="L874" s="19">
        <f>(((N874/60)/60)/24)+DATE(1970,1,1)</f>
        <v>43346.208333333328</v>
      </c>
      <c r="M874" s="16">
        <f>(((N874/60)/60)/24)+DATE(1970,1,1)</f>
        <v>43346.208333333328</v>
      </c>
      <c r="N874">
        <v>1535950800</v>
      </c>
      <c r="O874" s="19">
        <f>(((P874/60)/60)/24)+DATE(1970,1,1)</f>
        <v>43351.208333333328</v>
      </c>
      <c r="P874">
        <v>1536382800</v>
      </c>
      <c r="Q874" t="b">
        <v>0</v>
      </c>
      <c r="R874" t="b">
        <v>0</v>
      </c>
      <c r="S874" t="s">
        <v>474</v>
      </c>
      <c r="T874" t="str">
        <f>LEFT(S874,FIND("~",SUBSTITUTE(S874,"/","~",LEN(S874)-LEN(SUBSTITUTE(S874,"/",""))))-1)</f>
        <v>film &amp; video</v>
      </c>
      <c r="U874" t="str">
        <f>RIGHT(S874,LEN(S874)-FIND("/",S874))</f>
        <v>science fiction</v>
      </c>
    </row>
    <row r="875" spans="1:21" x14ac:dyDescent="0.35">
      <c r="A875">
        <v>873</v>
      </c>
      <c r="B875" s="4" t="s">
        <v>1778</v>
      </c>
      <c r="C875" s="3" t="s">
        <v>1779</v>
      </c>
      <c r="D875" s="11">
        <v>134400</v>
      </c>
      <c r="E875" s="11">
        <v>79268</v>
      </c>
      <c r="F875" s="9">
        <f>E875/D875*100</f>
        <v>58.979166666666671</v>
      </c>
      <c r="G875" s="6" t="s">
        <v>20</v>
      </c>
      <c r="H875">
        <v>1887</v>
      </c>
      <c r="I875" s="11">
        <f>E875/H875</f>
        <v>42.007419183889773</v>
      </c>
      <c r="J875" t="s">
        <v>21</v>
      </c>
      <c r="K875" t="s">
        <v>22</v>
      </c>
      <c r="L875" s="19">
        <f>(((N875/60)/60)/24)+DATE(1970,1,1)</f>
        <v>41647.25</v>
      </c>
      <c r="M875" s="16">
        <f>(((N875/60)/60)/24)+DATE(1970,1,1)</f>
        <v>41647.25</v>
      </c>
      <c r="N875">
        <v>1389160800</v>
      </c>
      <c r="O875" s="19">
        <f>(((P875/60)/60)/24)+DATE(1970,1,1)</f>
        <v>41652.25</v>
      </c>
      <c r="P875">
        <v>1389592800</v>
      </c>
      <c r="Q875" t="b">
        <v>0</v>
      </c>
      <c r="R875" t="b">
        <v>0</v>
      </c>
      <c r="S875" t="s">
        <v>122</v>
      </c>
      <c r="T875" t="str">
        <f>LEFT(S875,FIND("~",SUBSTITUTE(S875,"/","~",LEN(S875)-LEN(SUBSTITUTE(S875,"/",""))))-1)</f>
        <v>photography</v>
      </c>
      <c r="U875" t="str">
        <f>RIGHT(S875,LEN(S875)-FIND("/",S875))</f>
        <v>photography books</v>
      </c>
    </row>
    <row r="876" spans="1:21" x14ac:dyDescent="0.35">
      <c r="A876">
        <v>874</v>
      </c>
      <c r="B876" s="4" t="s">
        <v>1780</v>
      </c>
      <c r="C876" s="3" t="s">
        <v>1781</v>
      </c>
      <c r="D876" s="11">
        <v>134600</v>
      </c>
      <c r="E876" s="11">
        <v>139468</v>
      </c>
      <c r="F876" s="9">
        <f>E876/D876*100</f>
        <v>103.61664190193164</v>
      </c>
      <c r="G876" s="6" t="s">
        <v>20</v>
      </c>
      <c r="H876">
        <v>4358</v>
      </c>
      <c r="I876" s="11">
        <f>E876/H876</f>
        <v>32.002753556677376</v>
      </c>
      <c r="J876" t="s">
        <v>21</v>
      </c>
      <c r="K876" t="s">
        <v>22</v>
      </c>
      <c r="L876" s="19">
        <f>(((N876/60)/60)/24)+DATE(1970,1,1)</f>
        <v>40291.208333333336</v>
      </c>
      <c r="M876" s="16">
        <f>(((N876/60)/60)/24)+DATE(1970,1,1)</f>
        <v>40291.208333333336</v>
      </c>
      <c r="N876">
        <v>1271998800</v>
      </c>
      <c r="O876" s="19">
        <f>(((P876/60)/60)/24)+DATE(1970,1,1)</f>
        <v>40329.208333333336</v>
      </c>
      <c r="P876">
        <v>1275282000</v>
      </c>
      <c r="Q876" t="b">
        <v>0</v>
      </c>
      <c r="R876" t="b">
        <v>1</v>
      </c>
      <c r="S876" t="s">
        <v>122</v>
      </c>
      <c r="T876" t="str">
        <f>LEFT(S876,FIND("~",SUBSTITUTE(S876,"/","~",LEN(S876)-LEN(SUBSTITUTE(S876,"/",""))))-1)</f>
        <v>photography</v>
      </c>
      <c r="U876" t="str">
        <f>RIGHT(S876,LEN(S876)-FIND("/",S876))</f>
        <v>photography books</v>
      </c>
    </row>
    <row r="877" spans="1:21" x14ac:dyDescent="0.35">
      <c r="A877">
        <v>875</v>
      </c>
      <c r="B877" s="4" t="s">
        <v>1782</v>
      </c>
      <c r="C877" s="3" t="s">
        <v>1783</v>
      </c>
      <c r="D877" s="11">
        <v>135500</v>
      </c>
      <c r="E877" s="11">
        <v>5465</v>
      </c>
      <c r="F877" s="9">
        <f>E877/D877*100</f>
        <v>4.0332103321033212</v>
      </c>
      <c r="G877" s="6" t="s">
        <v>20</v>
      </c>
      <c r="H877">
        <v>67</v>
      </c>
      <c r="I877" s="11">
        <f>E877/H877</f>
        <v>81.567164179104481</v>
      </c>
      <c r="J877" t="s">
        <v>21</v>
      </c>
      <c r="K877" t="s">
        <v>22</v>
      </c>
      <c r="L877" s="19">
        <f>(((N877/60)/60)/24)+DATE(1970,1,1)</f>
        <v>40556.25</v>
      </c>
      <c r="M877" s="16">
        <f>(((N877/60)/60)/24)+DATE(1970,1,1)</f>
        <v>40556.25</v>
      </c>
      <c r="N877">
        <v>1294898400</v>
      </c>
      <c r="O877" s="19">
        <f>(((P877/60)/60)/24)+DATE(1970,1,1)</f>
        <v>40557.25</v>
      </c>
      <c r="P877">
        <v>1294984800</v>
      </c>
      <c r="Q877" t="b">
        <v>0</v>
      </c>
      <c r="R877" t="b">
        <v>0</v>
      </c>
      <c r="S877" t="s">
        <v>23</v>
      </c>
      <c r="T877" t="str">
        <f>LEFT(S877,FIND("~",SUBSTITUTE(S877,"/","~",LEN(S877)-LEN(SUBSTITUTE(S877,"/",""))))-1)</f>
        <v>music</v>
      </c>
      <c r="U877" t="str">
        <f>RIGHT(S877,LEN(S877)-FIND("/",S877))</f>
        <v>rock</v>
      </c>
    </row>
    <row r="878" spans="1:21" ht="31" x14ac:dyDescent="0.35">
      <c r="A878">
        <v>876</v>
      </c>
      <c r="B878" s="4" t="s">
        <v>1784</v>
      </c>
      <c r="C878" s="3" t="s">
        <v>1785</v>
      </c>
      <c r="D878" s="11">
        <v>135600</v>
      </c>
      <c r="E878" s="11">
        <v>2111</v>
      </c>
      <c r="F878" s="9">
        <f>E878/D878*100</f>
        <v>1.5567846607669615</v>
      </c>
      <c r="G878" s="6" t="s">
        <v>20</v>
      </c>
      <c r="H878">
        <v>57</v>
      </c>
      <c r="I878" s="11">
        <f>E878/H878</f>
        <v>37.035087719298247</v>
      </c>
      <c r="J878" t="s">
        <v>15</v>
      </c>
      <c r="K878" t="s">
        <v>16</v>
      </c>
      <c r="L878" s="19">
        <f>(((N878/60)/60)/24)+DATE(1970,1,1)</f>
        <v>43624.208333333328</v>
      </c>
      <c r="M878" s="16">
        <f>(((N878/60)/60)/24)+DATE(1970,1,1)</f>
        <v>43624.208333333328</v>
      </c>
      <c r="N878">
        <v>1559970000</v>
      </c>
      <c r="O878" s="19">
        <f>(((P878/60)/60)/24)+DATE(1970,1,1)</f>
        <v>43648.208333333328</v>
      </c>
      <c r="P878">
        <v>1562043600</v>
      </c>
      <c r="Q878" t="b">
        <v>0</v>
      </c>
      <c r="R878" t="b">
        <v>0</v>
      </c>
      <c r="S878" t="s">
        <v>122</v>
      </c>
      <c r="T878" t="str">
        <f>LEFT(S878,FIND("~",SUBSTITUTE(S878,"/","~",LEN(S878)-LEN(SUBSTITUTE(S878,"/",""))))-1)</f>
        <v>photography</v>
      </c>
      <c r="U878" t="str">
        <f>RIGHT(S878,LEN(S878)-FIND("/",S878))</f>
        <v>photography books</v>
      </c>
    </row>
    <row r="879" spans="1:21" x14ac:dyDescent="0.35">
      <c r="A879">
        <v>877</v>
      </c>
      <c r="B879" s="4" t="s">
        <v>1786</v>
      </c>
      <c r="C879" s="3" t="s">
        <v>1787</v>
      </c>
      <c r="D879" s="11">
        <v>136300</v>
      </c>
      <c r="E879" s="11">
        <v>126628</v>
      </c>
      <c r="F879" s="9">
        <f>E879/D879*100</f>
        <v>92.903888481291276</v>
      </c>
      <c r="G879" s="6" t="s">
        <v>20</v>
      </c>
      <c r="H879">
        <v>1229</v>
      </c>
      <c r="I879" s="11">
        <f>E879/H879</f>
        <v>103.033360455655</v>
      </c>
      <c r="J879" t="s">
        <v>21</v>
      </c>
      <c r="K879" t="s">
        <v>22</v>
      </c>
      <c r="L879" s="19">
        <f>(((N879/60)/60)/24)+DATE(1970,1,1)</f>
        <v>42577.208333333328</v>
      </c>
      <c r="M879" s="16">
        <f>(((N879/60)/60)/24)+DATE(1970,1,1)</f>
        <v>42577.208333333328</v>
      </c>
      <c r="N879">
        <v>1469509200</v>
      </c>
      <c r="O879" s="19">
        <f>(((P879/60)/60)/24)+DATE(1970,1,1)</f>
        <v>42578.208333333328</v>
      </c>
      <c r="P879">
        <v>1469595600</v>
      </c>
      <c r="Q879" t="b">
        <v>0</v>
      </c>
      <c r="R879" t="b">
        <v>0</v>
      </c>
      <c r="S879" t="s">
        <v>17</v>
      </c>
      <c r="T879" t="str">
        <f>LEFT(S879,FIND("~",SUBSTITUTE(S879,"/","~",LEN(S879)-LEN(SUBSTITUTE(S879,"/",""))))-1)</f>
        <v>food</v>
      </c>
      <c r="U879" t="str">
        <f>RIGHT(S879,LEN(S879)-FIND("/",S879))</f>
        <v>food trucks</v>
      </c>
    </row>
    <row r="880" spans="1:21" x14ac:dyDescent="0.35">
      <c r="A880">
        <v>878</v>
      </c>
      <c r="B880" s="4" t="s">
        <v>1788</v>
      </c>
      <c r="C880" s="3" t="s">
        <v>1789</v>
      </c>
      <c r="D880" s="11">
        <v>136800</v>
      </c>
      <c r="E880" s="11">
        <v>1012</v>
      </c>
      <c r="F880" s="9">
        <f>E880/D880*100</f>
        <v>0.73976608187134507</v>
      </c>
      <c r="G880" s="6" t="s">
        <v>20</v>
      </c>
      <c r="H880">
        <v>12</v>
      </c>
      <c r="I880" s="11">
        <f>E880/H880</f>
        <v>84.333333333333329</v>
      </c>
      <c r="J880" t="s">
        <v>107</v>
      </c>
      <c r="K880" t="s">
        <v>108</v>
      </c>
      <c r="L880" s="19">
        <f>(((N880/60)/60)/24)+DATE(1970,1,1)</f>
        <v>43845.25</v>
      </c>
      <c r="M880" s="16">
        <f>(((N880/60)/60)/24)+DATE(1970,1,1)</f>
        <v>43845.25</v>
      </c>
      <c r="N880">
        <v>1579068000</v>
      </c>
      <c r="O880" s="19">
        <f>(((P880/60)/60)/24)+DATE(1970,1,1)</f>
        <v>43869.25</v>
      </c>
      <c r="P880">
        <v>1581141600</v>
      </c>
      <c r="Q880" t="b">
        <v>0</v>
      </c>
      <c r="R880" t="b">
        <v>0</v>
      </c>
      <c r="S880" t="s">
        <v>148</v>
      </c>
      <c r="T880" t="str">
        <f>LEFT(S880,FIND("~",SUBSTITUTE(S880,"/","~",LEN(S880)-LEN(SUBSTITUTE(S880,"/",""))))-1)</f>
        <v>music</v>
      </c>
      <c r="U880" t="str">
        <f>RIGHT(S880,LEN(S880)-FIND("/",S880))</f>
        <v>metal</v>
      </c>
    </row>
    <row r="881" spans="1:21" x14ac:dyDescent="0.35">
      <c r="A881">
        <v>879</v>
      </c>
      <c r="B881" s="4" t="s">
        <v>1790</v>
      </c>
      <c r="C881" s="3" t="s">
        <v>1791</v>
      </c>
      <c r="D881" s="11">
        <v>137200</v>
      </c>
      <c r="E881" s="11">
        <v>5438</v>
      </c>
      <c r="F881" s="9">
        <f>E881/D881*100</f>
        <v>3.9635568513119535</v>
      </c>
      <c r="G881" s="6" t="s">
        <v>20</v>
      </c>
      <c r="H881">
        <v>53</v>
      </c>
      <c r="I881" s="11">
        <f>E881/H881</f>
        <v>102.60377358490567</v>
      </c>
      <c r="J881" t="s">
        <v>21</v>
      </c>
      <c r="K881" t="s">
        <v>22</v>
      </c>
      <c r="L881" s="19">
        <f>(((N881/60)/60)/24)+DATE(1970,1,1)</f>
        <v>42788.25</v>
      </c>
      <c r="M881" s="16">
        <f>(((N881/60)/60)/24)+DATE(1970,1,1)</f>
        <v>42788.25</v>
      </c>
      <c r="N881">
        <v>1487743200</v>
      </c>
      <c r="O881" s="19">
        <f>(((P881/60)/60)/24)+DATE(1970,1,1)</f>
        <v>42797.25</v>
      </c>
      <c r="P881">
        <v>1488520800</v>
      </c>
      <c r="Q881" t="b">
        <v>0</v>
      </c>
      <c r="R881" t="b">
        <v>0</v>
      </c>
      <c r="S881" t="s">
        <v>68</v>
      </c>
      <c r="T881" t="str">
        <f>LEFT(S881,FIND("~",SUBSTITUTE(S881,"/","~",LEN(S881)-LEN(SUBSTITUTE(S881,"/",""))))-1)</f>
        <v>publishing</v>
      </c>
      <c r="U881" t="str">
        <f>RIGHT(S881,LEN(S881)-FIND("/",S881))</f>
        <v>nonfiction</v>
      </c>
    </row>
    <row r="882" spans="1:21" x14ac:dyDescent="0.35">
      <c r="A882">
        <v>880</v>
      </c>
      <c r="B882" s="4" t="s">
        <v>1792</v>
      </c>
      <c r="C882" s="3" t="s">
        <v>1793</v>
      </c>
      <c r="D882" s="11">
        <v>137600</v>
      </c>
      <c r="E882" s="11">
        <v>193101</v>
      </c>
      <c r="F882" s="9">
        <f>E882/D882*100</f>
        <v>140.33502906976744</v>
      </c>
      <c r="G882" s="6" t="s">
        <v>20</v>
      </c>
      <c r="H882">
        <v>2414</v>
      </c>
      <c r="I882" s="11">
        <f>E882/H882</f>
        <v>79.992129246064621</v>
      </c>
      <c r="J882" t="s">
        <v>21</v>
      </c>
      <c r="K882" t="s">
        <v>22</v>
      </c>
      <c r="L882" s="19">
        <f>(((N882/60)/60)/24)+DATE(1970,1,1)</f>
        <v>43667.208333333328</v>
      </c>
      <c r="M882" s="16">
        <f>(((N882/60)/60)/24)+DATE(1970,1,1)</f>
        <v>43667.208333333328</v>
      </c>
      <c r="N882">
        <v>1563685200</v>
      </c>
      <c r="O882" s="19">
        <f>(((P882/60)/60)/24)+DATE(1970,1,1)</f>
        <v>43669.208333333328</v>
      </c>
      <c r="P882">
        <v>1563858000</v>
      </c>
      <c r="Q882" t="b">
        <v>0</v>
      </c>
      <c r="R882" t="b">
        <v>0</v>
      </c>
      <c r="S882" t="s">
        <v>50</v>
      </c>
      <c r="T882" t="str">
        <f>LEFT(S882,FIND("~",SUBSTITUTE(S882,"/","~",LEN(S882)-LEN(SUBSTITUTE(S882,"/",""))))-1)</f>
        <v>music</v>
      </c>
      <c r="U882" t="str">
        <f>RIGHT(S882,LEN(S882)-FIND("/",S882))</f>
        <v>electric music</v>
      </c>
    </row>
    <row r="883" spans="1:21" x14ac:dyDescent="0.35">
      <c r="A883">
        <v>881</v>
      </c>
      <c r="B883" s="4" t="s">
        <v>1794</v>
      </c>
      <c r="C883" s="3" t="s">
        <v>1795</v>
      </c>
      <c r="D883" s="11">
        <v>137900</v>
      </c>
      <c r="E883" s="11">
        <v>31665</v>
      </c>
      <c r="F883" s="9">
        <f>E883/D883*100</f>
        <v>22.962291515591009</v>
      </c>
      <c r="G883" s="6" t="s">
        <v>20</v>
      </c>
      <c r="H883">
        <v>452</v>
      </c>
      <c r="I883" s="11">
        <f>E883/H883</f>
        <v>70.055309734513273</v>
      </c>
      <c r="J883" t="s">
        <v>21</v>
      </c>
      <c r="K883" t="s">
        <v>22</v>
      </c>
      <c r="L883" s="19">
        <f>(((N883/60)/60)/24)+DATE(1970,1,1)</f>
        <v>42194.208333333328</v>
      </c>
      <c r="M883" s="16">
        <f>(((N883/60)/60)/24)+DATE(1970,1,1)</f>
        <v>42194.208333333328</v>
      </c>
      <c r="N883">
        <v>1436418000</v>
      </c>
      <c r="O883" s="19">
        <f>(((P883/60)/60)/24)+DATE(1970,1,1)</f>
        <v>42223.208333333328</v>
      </c>
      <c r="P883">
        <v>1438923600</v>
      </c>
      <c r="Q883" t="b">
        <v>0</v>
      </c>
      <c r="R883" t="b">
        <v>1</v>
      </c>
      <c r="S883" t="s">
        <v>33</v>
      </c>
      <c r="T883" t="str">
        <f>LEFT(S883,FIND("~",SUBSTITUTE(S883,"/","~",LEN(S883)-LEN(SUBSTITUTE(S883,"/",""))))-1)</f>
        <v>theater</v>
      </c>
      <c r="U883" t="str">
        <f>RIGHT(S883,LEN(S883)-FIND("/",S883))</f>
        <v>plays</v>
      </c>
    </row>
    <row r="884" spans="1:21" x14ac:dyDescent="0.35">
      <c r="A884">
        <v>882</v>
      </c>
      <c r="B884" s="4" t="s">
        <v>1796</v>
      </c>
      <c r="C884" s="3" t="s">
        <v>1797</v>
      </c>
      <c r="D884" s="11">
        <v>138700</v>
      </c>
      <c r="E884" s="11">
        <v>2960</v>
      </c>
      <c r="F884" s="9">
        <f>E884/D884*100</f>
        <v>2.1341023792357605</v>
      </c>
      <c r="G884" s="6" t="s">
        <v>20</v>
      </c>
      <c r="H884">
        <v>80</v>
      </c>
      <c r="I884" s="11">
        <f>E884/H884</f>
        <v>37</v>
      </c>
      <c r="J884" t="s">
        <v>21</v>
      </c>
      <c r="K884" t="s">
        <v>22</v>
      </c>
      <c r="L884" s="19">
        <f>(((N884/60)/60)/24)+DATE(1970,1,1)</f>
        <v>42025.25</v>
      </c>
      <c r="M884" s="16">
        <f>(((N884/60)/60)/24)+DATE(1970,1,1)</f>
        <v>42025.25</v>
      </c>
      <c r="N884">
        <v>1421820000</v>
      </c>
      <c r="O884" s="19">
        <f>(((P884/60)/60)/24)+DATE(1970,1,1)</f>
        <v>42029.25</v>
      </c>
      <c r="P884">
        <v>1422165600</v>
      </c>
      <c r="Q884" t="b">
        <v>0</v>
      </c>
      <c r="R884" t="b">
        <v>0</v>
      </c>
      <c r="S884" t="s">
        <v>33</v>
      </c>
      <c r="T884" t="str">
        <f>LEFT(S884,FIND("~",SUBSTITUTE(S884,"/","~",LEN(S884)-LEN(SUBSTITUTE(S884,"/",""))))-1)</f>
        <v>theater</v>
      </c>
      <c r="U884" t="str">
        <f>RIGHT(S884,LEN(S884)-FIND("/",S884))</f>
        <v>plays</v>
      </c>
    </row>
    <row r="885" spans="1:21" ht="31" x14ac:dyDescent="0.35">
      <c r="A885">
        <v>883</v>
      </c>
      <c r="B885" s="4" t="s">
        <v>1798</v>
      </c>
      <c r="C885" s="3" t="s">
        <v>1799</v>
      </c>
      <c r="D885" s="11">
        <v>139000</v>
      </c>
      <c r="E885" s="11">
        <v>8089</v>
      </c>
      <c r="F885" s="9">
        <f>E885/D885*100</f>
        <v>5.8194244604316552</v>
      </c>
      <c r="G885" s="6" t="s">
        <v>20</v>
      </c>
      <c r="H885">
        <v>193</v>
      </c>
      <c r="I885" s="11">
        <f>E885/H885</f>
        <v>41.911917098445599</v>
      </c>
      <c r="J885" t="s">
        <v>21</v>
      </c>
      <c r="K885" t="s">
        <v>22</v>
      </c>
      <c r="L885" s="19">
        <f>(((N885/60)/60)/24)+DATE(1970,1,1)</f>
        <v>40323.208333333336</v>
      </c>
      <c r="M885" s="16">
        <f>(((N885/60)/60)/24)+DATE(1970,1,1)</f>
        <v>40323.208333333336</v>
      </c>
      <c r="N885">
        <v>1274763600</v>
      </c>
      <c r="O885" s="19">
        <f>(((P885/60)/60)/24)+DATE(1970,1,1)</f>
        <v>40359.208333333336</v>
      </c>
      <c r="P885">
        <v>1277874000</v>
      </c>
      <c r="Q885" t="b">
        <v>0</v>
      </c>
      <c r="R885" t="b">
        <v>0</v>
      </c>
      <c r="S885" t="s">
        <v>100</v>
      </c>
      <c r="T885" t="str">
        <f>LEFT(S885,FIND("~",SUBSTITUTE(S885,"/","~",LEN(S885)-LEN(SUBSTITUTE(S885,"/",""))))-1)</f>
        <v>film &amp; video</v>
      </c>
      <c r="U885" t="str">
        <f>RIGHT(S885,LEN(S885)-FIND("/",S885))</f>
        <v>shorts</v>
      </c>
    </row>
    <row r="886" spans="1:21" x14ac:dyDescent="0.35">
      <c r="A886">
        <v>884</v>
      </c>
      <c r="B886" s="4" t="s">
        <v>1800</v>
      </c>
      <c r="C886" s="3" t="s">
        <v>1801</v>
      </c>
      <c r="D886" s="11">
        <v>139500</v>
      </c>
      <c r="E886" s="11">
        <v>109374</v>
      </c>
      <c r="F886" s="9">
        <f>E886/D886*100</f>
        <v>78.404301075268819</v>
      </c>
      <c r="G886" s="6" t="s">
        <v>20</v>
      </c>
      <c r="H886">
        <v>1886</v>
      </c>
      <c r="I886" s="11">
        <f>E886/H886</f>
        <v>57.992576882290564</v>
      </c>
      <c r="J886" t="s">
        <v>21</v>
      </c>
      <c r="K886" t="s">
        <v>22</v>
      </c>
      <c r="L886" s="19">
        <f>(((N886/60)/60)/24)+DATE(1970,1,1)</f>
        <v>41763.208333333336</v>
      </c>
      <c r="M886" s="16">
        <f>(((N886/60)/60)/24)+DATE(1970,1,1)</f>
        <v>41763.208333333336</v>
      </c>
      <c r="N886">
        <v>1399179600</v>
      </c>
      <c r="O886" s="19">
        <f>(((P886/60)/60)/24)+DATE(1970,1,1)</f>
        <v>41765.208333333336</v>
      </c>
      <c r="P886">
        <v>1399352400</v>
      </c>
      <c r="Q886" t="b">
        <v>0</v>
      </c>
      <c r="R886" t="b">
        <v>1</v>
      </c>
      <c r="S886" t="s">
        <v>33</v>
      </c>
      <c r="T886" t="str">
        <f>LEFT(S886,FIND("~",SUBSTITUTE(S886,"/","~",LEN(S886)-LEN(SUBSTITUTE(S886,"/",""))))-1)</f>
        <v>theater</v>
      </c>
      <c r="U886" t="str">
        <f>RIGHT(S886,LEN(S886)-FIND("/",S886))</f>
        <v>plays</v>
      </c>
    </row>
    <row r="887" spans="1:21" x14ac:dyDescent="0.35">
      <c r="A887">
        <v>885</v>
      </c>
      <c r="B887" s="4" t="s">
        <v>1802</v>
      </c>
      <c r="C887" s="3" t="s">
        <v>1803</v>
      </c>
      <c r="D887" s="11">
        <v>140000</v>
      </c>
      <c r="E887" s="11">
        <v>2129</v>
      </c>
      <c r="F887" s="9">
        <f>E887/D887*100</f>
        <v>1.5207142857142857</v>
      </c>
      <c r="G887" s="6" t="s">
        <v>20</v>
      </c>
      <c r="H887">
        <v>52</v>
      </c>
      <c r="I887" s="11">
        <f>E887/H887</f>
        <v>40.942307692307693</v>
      </c>
      <c r="J887" t="s">
        <v>21</v>
      </c>
      <c r="K887" t="s">
        <v>22</v>
      </c>
      <c r="L887" s="19">
        <f>(((N887/60)/60)/24)+DATE(1970,1,1)</f>
        <v>40335.208333333336</v>
      </c>
      <c r="M887" s="16">
        <f>(((N887/60)/60)/24)+DATE(1970,1,1)</f>
        <v>40335.208333333336</v>
      </c>
      <c r="N887">
        <v>1275800400</v>
      </c>
      <c r="O887" s="19">
        <f>(((P887/60)/60)/24)+DATE(1970,1,1)</f>
        <v>40373.208333333336</v>
      </c>
      <c r="P887">
        <v>1279083600</v>
      </c>
      <c r="Q887" t="b">
        <v>0</v>
      </c>
      <c r="R887" t="b">
        <v>0</v>
      </c>
      <c r="S887" t="s">
        <v>33</v>
      </c>
      <c r="T887" t="str">
        <f>LEFT(S887,FIND("~",SUBSTITUTE(S887,"/","~",LEN(S887)-LEN(SUBSTITUTE(S887,"/",""))))-1)</f>
        <v>theater</v>
      </c>
      <c r="U887" t="str">
        <f>RIGHT(S887,LEN(S887)-FIND("/",S887))</f>
        <v>plays</v>
      </c>
    </row>
    <row r="888" spans="1:21" x14ac:dyDescent="0.35">
      <c r="A888">
        <v>886</v>
      </c>
      <c r="B888" s="4" t="s">
        <v>1804</v>
      </c>
      <c r="C888" s="3" t="s">
        <v>1805</v>
      </c>
      <c r="D888" s="11">
        <v>140300</v>
      </c>
      <c r="E888" s="11">
        <v>127745</v>
      </c>
      <c r="F888" s="9">
        <f>E888/D888*100</f>
        <v>91.051318602993575</v>
      </c>
      <c r="G888" s="6" t="s">
        <v>20</v>
      </c>
      <c r="H888">
        <v>1825</v>
      </c>
      <c r="I888" s="11">
        <f>E888/H888</f>
        <v>69.9972602739726</v>
      </c>
      <c r="J888" t="s">
        <v>21</v>
      </c>
      <c r="K888" t="s">
        <v>22</v>
      </c>
      <c r="L888" s="19">
        <f>(((N888/60)/60)/24)+DATE(1970,1,1)</f>
        <v>40416.208333333336</v>
      </c>
      <c r="M888" s="16">
        <f>(((N888/60)/60)/24)+DATE(1970,1,1)</f>
        <v>40416.208333333336</v>
      </c>
      <c r="N888">
        <v>1282798800</v>
      </c>
      <c r="O888" s="19">
        <f>(((P888/60)/60)/24)+DATE(1970,1,1)</f>
        <v>40434.208333333336</v>
      </c>
      <c r="P888">
        <v>1284354000</v>
      </c>
      <c r="Q888" t="b">
        <v>0</v>
      </c>
      <c r="R888" t="b">
        <v>0</v>
      </c>
      <c r="S888" t="s">
        <v>60</v>
      </c>
      <c r="T888" t="str">
        <f>LEFT(S888,FIND("~",SUBSTITUTE(S888,"/","~",LEN(S888)-LEN(SUBSTITUTE(S888,"/",""))))-1)</f>
        <v>music</v>
      </c>
      <c r="U888" t="str">
        <f>RIGHT(S888,LEN(S888)-FIND("/",S888))</f>
        <v>indie rock</v>
      </c>
    </row>
    <row r="889" spans="1:21" ht="31" x14ac:dyDescent="0.35">
      <c r="A889">
        <v>887</v>
      </c>
      <c r="B889" s="4" t="s">
        <v>1806</v>
      </c>
      <c r="C889" s="3" t="s">
        <v>1807</v>
      </c>
      <c r="D889" s="11">
        <v>140800</v>
      </c>
      <c r="E889" s="11">
        <v>2289</v>
      </c>
      <c r="F889" s="9">
        <f>E889/D889*100</f>
        <v>1.6257102272727273</v>
      </c>
      <c r="G889" s="6" t="s">
        <v>20</v>
      </c>
      <c r="H889">
        <v>31</v>
      </c>
      <c r="I889" s="11">
        <f>E889/H889</f>
        <v>73.838709677419359</v>
      </c>
      <c r="J889" t="s">
        <v>21</v>
      </c>
      <c r="K889" t="s">
        <v>22</v>
      </c>
      <c r="L889" s="19">
        <f>(((N889/60)/60)/24)+DATE(1970,1,1)</f>
        <v>42202.208333333328</v>
      </c>
      <c r="M889" s="16">
        <f>(((N889/60)/60)/24)+DATE(1970,1,1)</f>
        <v>42202.208333333328</v>
      </c>
      <c r="N889">
        <v>1437109200</v>
      </c>
      <c r="O889" s="19">
        <f>(((P889/60)/60)/24)+DATE(1970,1,1)</f>
        <v>42249.208333333328</v>
      </c>
      <c r="P889">
        <v>1441170000</v>
      </c>
      <c r="Q889" t="b">
        <v>0</v>
      </c>
      <c r="R889" t="b">
        <v>1</v>
      </c>
      <c r="S889" t="s">
        <v>33</v>
      </c>
      <c r="T889" t="str">
        <f>LEFT(S889,FIND("~",SUBSTITUTE(S889,"/","~",LEN(S889)-LEN(SUBSTITUTE(S889,"/",""))))-1)</f>
        <v>theater</v>
      </c>
      <c r="U889" t="str">
        <f>RIGHT(S889,LEN(S889)-FIND("/",S889))</f>
        <v>plays</v>
      </c>
    </row>
    <row r="890" spans="1:21" ht="31" x14ac:dyDescent="0.35">
      <c r="A890">
        <v>888</v>
      </c>
      <c r="B890" s="4" t="s">
        <v>1808</v>
      </c>
      <c r="C890" s="3" t="s">
        <v>1809</v>
      </c>
      <c r="D890" s="11">
        <v>141100</v>
      </c>
      <c r="E890" s="11">
        <v>12174</v>
      </c>
      <c r="F890" s="9">
        <f>E890/D890*100</f>
        <v>8.6279234585400424</v>
      </c>
      <c r="G890" s="6" t="s">
        <v>20</v>
      </c>
      <c r="H890">
        <v>290</v>
      </c>
      <c r="I890" s="11">
        <f>E890/H890</f>
        <v>41.979310344827589</v>
      </c>
      <c r="J890" t="s">
        <v>21</v>
      </c>
      <c r="K890" t="s">
        <v>22</v>
      </c>
      <c r="L890" s="19">
        <f>(((N890/60)/60)/24)+DATE(1970,1,1)</f>
        <v>42836.208333333328</v>
      </c>
      <c r="M890" s="16">
        <f>(((N890/60)/60)/24)+DATE(1970,1,1)</f>
        <v>42836.208333333328</v>
      </c>
      <c r="N890">
        <v>1491886800</v>
      </c>
      <c r="O890" s="19">
        <f>(((P890/60)/60)/24)+DATE(1970,1,1)</f>
        <v>42855.208333333328</v>
      </c>
      <c r="P890">
        <v>1493528400</v>
      </c>
      <c r="Q890" t="b">
        <v>0</v>
      </c>
      <c r="R890" t="b">
        <v>0</v>
      </c>
      <c r="S890" t="s">
        <v>33</v>
      </c>
      <c r="T890" t="str">
        <f>LEFT(S890,FIND("~",SUBSTITUTE(S890,"/","~",LEN(S890)-LEN(SUBSTITUTE(S890,"/",""))))-1)</f>
        <v>theater</v>
      </c>
      <c r="U890" t="str">
        <f>RIGHT(S890,LEN(S890)-FIND("/",S890))</f>
        <v>plays</v>
      </c>
    </row>
    <row r="891" spans="1:21" x14ac:dyDescent="0.35">
      <c r="A891">
        <v>889</v>
      </c>
      <c r="B891" s="4" t="s">
        <v>1810</v>
      </c>
      <c r="C891" s="3" t="s">
        <v>1811</v>
      </c>
      <c r="D891" s="11">
        <v>142400</v>
      </c>
      <c r="E891" s="11">
        <v>9508</v>
      </c>
      <c r="F891" s="9">
        <f>E891/D891*100</f>
        <v>6.6769662921348312</v>
      </c>
      <c r="G891" s="6" t="s">
        <v>20</v>
      </c>
      <c r="H891">
        <v>122</v>
      </c>
      <c r="I891" s="11">
        <f>E891/H891</f>
        <v>77.93442622950819</v>
      </c>
      <c r="J891" t="s">
        <v>21</v>
      </c>
      <c r="K891" t="s">
        <v>22</v>
      </c>
      <c r="L891" s="19">
        <f>(((N891/60)/60)/24)+DATE(1970,1,1)</f>
        <v>41710.208333333336</v>
      </c>
      <c r="M891" s="16">
        <f>(((N891/60)/60)/24)+DATE(1970,1,1)</f>
        <v>41710.208333333336</v>
      </c>
      <c r="N891">
        <v>1394600400</v>
      </c>
      <c r="O891" s="19">
        <f>(((P891/60)/60)/24)+DATE(1970,1,1)</f>
        <v>41717.208333333336</v>
      </c>
      <c r="P891">
        <v>1395205200</v>
      </c>
      <c r="Q891" t="b">
        <v>0</v>
      </c>
      <c r="R891" t="b">
        <v>1</v>
      </c>
      <c r="S891" t="s">
        <v>50</v>
      </c>
      <c r="T891" t="str">
        <f>LEFT(S891,FIND("~",SUBSTITUTE(S891,"/","~",LEN(S891)-LEN(SUBSTITUTE(S891,"/",""))))-1)</f>
        <v>music</v>
      </c>
      <c r="U891" t="str">
        <f>RIGHT(S891,LEN(S891)-FIND("/",S891))</f>
        <v>electric music</v>
      </c>
    </row>
    <row r="892" spans="1:21" x14ac:dyDescent="0.35">
      <c r="A892">
        <v>890</v>
      </c>
      <c r="B892" s="4" t="s">
        <v>1812</v>
      </c>
      <c r="C892" s="3" t="s">
        <v>1813</v>
      </c>
      <c r="D892" s="11">
        <v>143900</v>
      </c>
      <c r="E892" s="11">
        <v>155849</v>
      </c>
      <c r="F892" s="9">
        <f>E892/D892*100</f>
        <v>108.3036831132731</v>
      </c>
      <c r="G892" s="6" t="s">
        <v>20</v>
      </c>
      <c r="H892">
        <v>1470</v>
      </c>
      <c r="I892" s="11">
        <f>E892/H892</f>
        <v>106.01972789115646</v>
      </c>
      <c r="J892" t="s">
        <v>21</v>
      </c>
      <c r="K892" t="s">
        <v>22</v>
      </c>
      <c r="L892" s="19">
        <f>(((N892/60)/60)/24)+DATE(1970,1,1)</f>
        <v>43640.208333333328</v>
      </c>
      <c r="M892" s="16">
        <f>(((N892/60)/60)/24)+DATE(1970,1,1)</f>
        <v>43640.208333333328</v>
      </c>
      <c r="N892">
        <v>1561352400</v>
      </c>
      <c r="O892" s="19">
        <f>(((P892/60)/60)/24)+DATE(1970,1,1)</f>
        <v>43641.208333333328</v>
      </c>
      <c r="P892">
        <v>1561438800</v>
      </c>
      <c r="Q892" t="b">
        <v>0</v>
      </c>
      <c r="R892" t="b">
        <v>0</v>
      </c>
      <c r="S892" t="s">
        <v>60</v>
      </c>
      <c r="T892" t="str">
        <f>LEFT(S892,FIND("~",SUBSTITUTE(S892,"/","~",LEN(S892)-LEN(SUBSTITUTE(S892,"/",""))))-1)</f>
        <v>music</v>
      </c>
      <c r="U892" t="str">
        <f>RIGHT(S892,LEN(S892)-FIND("/",S892))</f>
        <v>indie rock</v>
      </c>
    </row>
    <row r="893" spans="1:21" ht="31" x14ac:dyDescent="0.35">
      <c r="A893">
        <v>891</v>
      </c>
      <c r="B893" s="4" t="s">
        <v>1814</v>
      </c>
      <c r="C893" s="3" t="s">
        <v>1815</v>
      </c>
      <c r="D893" s="11">
        <v>145000</v>
      </c>
      <c r="E893" s="11">
        <v>7758</v>
      </c>
      <c r="F893" s="9">
        <f>E893/D893*100</f>
        <v>5.3503448275862073</v>
      </c>
      <c r="G893" s="6" t="s">
        <v>20</v>
      </c>
      <c r="H893">
        <v>165</v>
      </c>
      <c r="I893" s="11">
        <f>E893/H893</f>
        <v>47.018181818181816</v>
      </c>
      <c r="J893" t="s">
        <v>15</v>
      </c>
      <c r="K893" t="s">
        <v>16</v>
      </c>
      <c r="L893" s="19">
        <f>(((N893/60)/60)/24)+DATE(1970,1,1)</f>
        <v>40880.25</v>
      </c>
      <c r="M893" s="16">
        <f>(((N893/60)/60)/24)+DATE(1970,1,1)</f>
        <v>40880.25</v>
      </c>
      <c r="N893">
        <v>1322892000</v>
      </c>
      <c r="O893" s="19">
        <f>(((P893/60)/60)/24)+DATE(1970,1,1)</f>
        <v>40924.25</v>
      </c>
      <c r="P893">
        <v>1326693600</v>
      </c>
      <c r="Q893" t="b">
        <v>0</v>
      </c>
      <c r="R893" t="b">
        <v>0</v>
      </c>
      <c r="S893" t="s">
        <v>42</v>
      </c>
      <c r="T893" t="str">
        <f>LEFT(S893,FIND("~",SUBSTITUTE(S893,"/","~",LEN(S893)-LEN(SUBSTITUTE(S893,"/",""))))-1)</f>
        <v>film &amp; video</v>
      </c>
      <c r="U893" t="str">
        <f>RIGHT(S893,LEN(S893)-FIND("/",S893))</f>
        <v>documentary</v>
      </c>
    </row>
    <row r="894" spans="1:21" x14ac:dyDescent="0.35">
      <c r="A894">
        <v>892</v>
      </c>
      <c r="B894" s="4" t="s">
        <v>1816</v>
      </c>
      <c r="C894" s="3" t="s">
        <v>1817</v>
      </c>
      <c r="D894" s="11">
        <v>145500</v>
      </c>
      <c r="E894" s="11">
        <v>13835</v>
      </c>
      <c r="F894" s="9">
        <f>E894/D894*100</f>
        <v>9.5085910652920962</v>
      </c>
      <c r="G894" s="6" t="s">
        <v>20</v>
      </c>
      <c r="H894">
        <v>182</v>
      </c>
      <c r="I894" s="11">
        <f>E894/H894</f>
        <v>76.016483516483518</v>
      </c>
      <c r="J894" t="s">
        <v>21</v>
      </c>
      <c r="K894" t="s">
        <v>22</v>
      </c>
      <c r="L894" s="19">
        <f>(((N894/60)/60)/24)+DATE(1970,1,1)</f>
        <v>40319.208333333336</v>
      </c>
      <c r="M894" s="16">
        <f>(((N894/60)/60)/24)+DATE(1970,1,1)</f>
        <v>40319.208333333336</v>
      </c>
      <c r="N894">
        <v>1274418000</v>
      </c>
      <c r="O894" s="19">
        <f>(((P894/60)/60)/24)+DATE(1970,1,1)</f>
        <v>40360.208333333336</v>
      </c>
      <c r="P894">
        <v>1277960400</v>
      </c>
      <c r="Q894" t="b">
        <v>0</v>
      </c>
      <c r="R894" t="b">
        <v>0</v>
      </c>
      <c r="S894" t="s">
        <v>206</v>
      </c>
      <c r="T894" t="str">
        <f>LEFT(S894,FIND("~",SUBSTITUTE(S894,"/","~",LEN(S894)-LEN(SUBSTITUTE(S894,"/",""))))-1)</f>
        <v>publishing</v>
      </c>
      <c r="U894" t="str">
        <f>RIGHT(S894,LEN(S894)-FIND("/",S894))</f>
        <v>translations</v>
      </c>
    </row>
    <row r="895" spans="1:21" x14ac:dyDescent="0.35">
      <c r="A895">
        <v>893</v>
      </c>
      <c r="B895" s="4" t="s">
        <v>1818</v>
      </c>
      <c r="C895" s="3" t="s">
        <v>1819</v>
      </c>
      <c r="D895" s="11">
        <v>145600</v>
      </c>
      <c r="E895" s="11">
        <v>10770</v>
      </c>
      <c r="F895" s="9">
        <f>E895/D895*100</f>
        <v>7.3969780219780219</v>
      </c>
      <c r="G895" s="6" t="s">
        <v>20</v>
      </c>
      <c r="H895">
        <v>199</v>
      </c>
      <c r="I895" s="11">
        <f>E895/H895</f>
        <v>54.120603015075375</v>
      </c>
      <c r="J895" t="s">
        <v>107</v>
      </c>
      <c r="K895" t="s">
        <v>108</v>
      </c>
      <c r="L895" s="19">
        <f>(((N895/60)/60)/24)+DATE(1970,1,1)</f>
        <v>42170.208333333328</v>
      </c>
      <c r="M895" s="16">
        <f>(((N895/60)/60)/24)+DATE(1970,1,1)</f>
        <v>42170.208333333328</v>
      </c>
      <c r="N895">
        <v>1434344400</v>
      </c>
      <c r="O895" s="19">
        <f>(((P895/60)/60)/24)+DATE(1970,1,1)</f>
        <v>42174.208333333328</v>
      </c>
      <c r="P895">
        <v>1434690000</v>
      </c>
      <c r="Q895" t="b">
        <v>0</v>
      </c>
      <c r="R895" t="b">
        <v>1</v>
      </c>
      <c r="S895" t="s">
        <v>42</v>
      </c>
      <c r="T895" t="str">
        <f>LEFT(S895,FIND("~",SUBSTITUTE(S895,"/","~",LEN(S895)-LEN(SUBSTITUTE(S895,"/",""))))-1)</f>
        <v>film &amp; video</v>
      </c>
      <c r="U895" t="str">
        <f>RIGHT(S895,LEN(S895)-FIND("/",S895))</f>
        <v>documentary</v>
      </c>
    </row>
    <row r="896" spans="1:21" x14ac:dyDescent="0.35">
      <c r="A896">
        <v>894</v>
      </c>
      <c r="B896" s="4" t="s">
        <v>1820</v>
      </c>
      <c r="C896" s="3" t="s">
        <v>1821</v>
      </c>
      <c r="D896" s="11">
        <v>146400</v>
      </c>
      <c r="E896" s="11">
        <v>3208</v>
      </c>
      <c r="F896" s="9">
        <f>E896/D896*100</f>
        <v>2.1912568306010929</v>
      </c>
      <c r="G896" s="6" t="s">
        <v>20</v>
      </c>
      <c r="H896">
        <v>56</v>
      </c>
      <c r="I896" s="11">
        <f>E896/H896</f>
        <v>57.285714285714285</v>
      </c>
      <c r="J896" t="s">
        <v>40</v>
      </c>
      <c r="K896" t="s">
        <v>41</v>
      </c>
      <c r="L896" s="19">
        <f>(((N896/60)/60)/24)+DATE(1970,1,1)</f>
        <v>41466.208333333336</v>
      </c>
      <c r="M896" s="16">
        <f>(((N896/60)/60)/24)+DATE(1970,1,1)</f>
        <v>41466.208333333336</v>
      </c>
      <c r="N896">
        <v>1373518800</v>
      </c>
      <c r="O896" s="19">
        <f>(((P896/60)/60)/24)+DATE(1970,1,1)</f>
        <v>41496.208333333336</v>
      </c>
      <c r="P896">
        <v>1376110800</v>
      </c>
      <c r="Q896" t="b">
        <v>0</v>
      </c>
      <c r="R896" t="b">
        <v>1</v>
      </c>
      <c r="S896" t="s">
        <v>269</v>
      </c>
      <c r="T896" t="str">
        <f>LEFT(S896,FIND("~",SUBSTITUTE(S896,"/","~",LEN(S896)-LEN(SUBSTITUTE(S896,"/",""))))-1)</f>
        <v>film &amp; video</v>
      </c>
      <c r="U896" t="str">
        <f>RIGHT(S896,LEN(S896)-FIND("/",S896))</f>
        <v>television</v>
      </c>
    </row>
    <row r="897" spans="1:21" ht="31" x14ac:dyDescent="0.35">
      <c r="A897">
        <v>895</v>
      </c>
      <c r="B897" s="4" t="s">
        <v>1822</v>
      </c>
      <c r="C897" s="3" t="s">
        <v>1823</v>
      </c>
      <c r="D897" s="11">
        <v>147800</v>
      </c>
      <c r="E897" s="11">
        <v>11108</v>
      </c>
      <c r="F897" s="9">
        <f>E897/D897*100</f>
        <v>7.5155615696887681</v>
      </c>
      <c r="G897" s="6" t="s">
        <v>20</v>
      </c>
      <c r="H897">
        <v>107</v>
      </c>
      <c r="I897" s="11">
        <f>E897/H897</f>
        <v>103.81308411214954</v>
      </c>
      <c r="J897" t="s">
        <v>21</v>
      </c>
      <c r="K897" t="s">
        <v>22</v>
      </c>
      <c r="L897" s="19">
        <f>(((N897/60)/60)/24)+DATE(1970,1,1)</f>
        <v>43134.25</v>
      </c>
      <c r="M897" s="16">
        <f>(((N897/60)/60)/24)+DATE(1970,1,1)</f>
        <v>43134.25</v>
      </c>
      <c r="N897">
        <v>1517637600</v>
      </c>
      <c r="O897" s="19">
        <f>(((P897/60)/60)/24)+DATE(1970,1,1)</f>
        <v>43143.25</v>
      </c>
      <c r="P897">
        <v>1518415200</v>
      </c>
      <c r="Q897" t="b">
        <v>0</v>
      </c>
      <c r="R897" t="b">
        <v>0</v>
      </c>
      <c r="S897" t="s">
        <v>33</v>
      </c>
      <c r="T897" t="str">
        <f>LEFT(S897,FIND("~",SUBSTITUTE(S897,"/","~",LEN(S897)-LEN(SUBSTITUTE(S897,"/",""))))-1)</f>
        <v>theater</v>
      </c>
      <c r="U897" t="str">
        <f>RIGHT(S897,LEN(S897)-FIND("/",S897))</f>
        <v>plays</v>
      </c>
    </row>
    <row r="898" spans="1:21" ht="31" x14ac:dyDescent="0.35">
      <c r="A898">
        <v>896</v>
      </c>
      <c r="B898" s="4" t="s">
        <v>1824</v>
      </c>
      <c r="C898" s="3" t="s">
        <v>1825</v>
      </c>
      <c r="D898" s="11">
        <v>147800</v>
      </c>
      <c r="E898" s="11">
        <v>153338</v>
      </c>
      <c r="F898" s="9">
        <f>E898/D898*100</f>
        <v>103.74695534506088</v>
      </c>
      <c r="G898" s="6" t="s">
        <v>20</v>
      </c>
      <c r="H898">
        <v>1460</v>
      </c>
      <c r="I898" s="11">
        <f>E898/H898</f>
        <v>105.02602739726028</v>
      </c>
      <c r="J898" t="s">
        <v>26</v>
      </c>
      <c r="K898" t="s">
        <v>27</v>
      </c>
      <c r="L898" s="19">
        <f>(((N898/60)/60)/24)+DATE(1970,1,1)</f>
        <v>40738.208333333336</v>
      </c>
      <c r="M898" s="16">
        <f>(((N898/60)/60)/24)+DATE(1970,1,1)</f>
        <v>40738.208333333336</v>
      </c>
      <c r="N898">
        <v>1310619600</v>
      </c>
      <c r="O898" s="19">
        <f>(((P898/60)/60)/24)+DATE(1970,1,1)</f>
        <v>40741.208333333336</v>
      </c>
      <c r="P898">
        <v>1310878800</v>
      </c>
      <c r="Q898" t="b">
        <v>0</v>
      </c>
      <c r="R898" t="b">
        <v>1</v>
      </c>
      <c r="S898" t="s">
        <v>17</v>
      </c>
      <c r="T898" t="str">
        <f>LEFT(S898,FIND("~",SUBSTITUTE(S898,"/","~",LEN(S898)-LEN(SUBSTITUTE(S898,"/",""))))-1)</f>
        <v>food</v>
      </c>
      <c r="U898" t="str">
        <f>RIGHT(S898,LEN(S898)-FIND("/",S898))</f>
        <v>food trucks</v>
      </c>
    </row>
    <row r="899" spans="1:21" x14ac:dyDescent="0.35">
      <c r="A899">
        <v>897</v>
      </c>
      <c r="B899" s="4" t="s">
        <v>1826</v>
      </c>
      <c r="C899" s="3" t="s">
        <v>1827</v>
      </c>
      <c r="D899" s="11">
        <v>148400</v>
      </c>
      <c r="E899" s="11">
        <v>2437</v>
      </c>
      <c r="F899" s="9">
        <f>E899/D899*100</f>
        <v>1.6421832884097036</v>
      </c>
      <c r="G899" s="6" t="s">
        <v>20</v>
      </c>
      <c r="H899">
        <v>27</v>
      </c>
      <c r="I899" s="11">
        <f>E899/H899</f>
        <v>90.259259259259252</v>
      </c>
      <c r="J899" t="s">
        <v>21</v>
      </c>
      <c r="K899" t="s">
        <v>22</v>
      </c>
      <c r="L899" s="19">
        <f>(((N899/60)/60)/24)+DATE(1970,1,1)</f>
        <v>43583.208333333328</v>
      </c>
      <c r="M899" s="16">
        <f>(((N899/60)/60)/24)+DATE(1970,1,1)</f>
        <v>43583.208333333328</v>
      </c>
      <c r="N899">
        <v>1556427600</v>
      </c>
      <c r="O899" s="19">
        <f>(((P899/60)/60)/24)+DATE(1970,1,1)</f>
        <v>43585.208333333328</v>
      </c>
      <c r="P899">
        <v>1556600400</v>
      </c>
      <c r="Q899" t="b">
        <v>0</v>
      </c>
      <c r="R899" t="b">
        <v>0</v>
      </c>
      <c r="S899" t="s">
        <v>33</v>
      </c>
      <c r="T899" t="str">
        <f>LEFT(S899,FIND("~",SUBSTITUTE(S899,"/","~",LEN(S899)-LEN(SUBSTITUTE(S899,"/",""))))-1)</f>
        <v>theater</v>
      </c>
      <c r="U899" t="str">
        <f>RIGHT(S899,LEN(S899)-FIND("/",S899))</f>
        <v>plays</v>
      </c>
    </row>
    <row r="900" spans="1:21" x14ac:dyDescent="0.35">
      <c r="A900">
        <v>898</v>
      </c>
      <c r="B900" s="4" t="s">
        <v>1828</v>
      </c>
      <c r="C900" s="3" t="s">
        <v>1829</v>
      </c>
      <c r="D900" s="11">
        <v>148500</v>
      </c>
      <c r="E900" s="11">
        <v>93991</v>
      </c>
      <c r="F900" s="9">
        <f>E900/D900*100</f>
        <v>63.293602693602693</v>
      </c>
      <c r="G900" s="6" t="s">
        <v>20</v>
      </c>
      <c r="H900">
        <v>1221</v>
      </c>
      <c r="I900" s="11">
        <f>E900/H900</f>
        <v>76.978705978705975</v>
      </c>
      <c r="J900" t="s">
        <v>21</v>
      </c>
      <c r="K900" t="s">
        <v>22</v>
      </c>
      <c r="L900" s="19">
        <f>(((N900/60)/60)/24)+DATE(1970,1,1)</f>
        <v>43815.25</v>
      </c>
      <c r="M900" s="16">
        <f>(((N900/60)/60)/24)+DATE(1970,1,1)</f>
        <v>43815.25</v>
      </c>
      <c r="N900">
        <v>1576476000</v>
      </c>
      <c r="O900" s="19">
        <f>(((P900/60)/60)/24)+DATE(1970,1,1)</f>
        <v>43821.25</v>
      </c>
      <c r="P900">
        <v>1576994400</v>
      </c>
      <c r="Q900" t="b">
        <v>0</v>
      </c>
      <c r="R900" t="b">
        <v>0</v>
      </c>
      <c r="S900" t="s">
        <v>42</v>
      </c>
      <c r="T900" t="str">
        <f>LEFT(S900,FIND("~",SUBSTITUTE(S900,"/","~",LEN(S900)-LEN(SUBSTITUTE(S900,"/",""))))-1)</f>
        <v>film &amp; video</v>
      </c>
      <c r="U900" t="str">
        <f>RIGHT(S900,LEN(S900)-FIND("/",S900))</f>
        <v>documentary</v>
      </c>
    </row>
    <row r="901" spans="1:21" x14ac:dyDescent="0.35">
      <c r="A901">
        <v>899</v>
      </c>
      <c r="B901" s="4" t="s">
        <v>1830</v>
      </c>
      <c r="C901" s="3" t="s">
        <v>1831</v>
      </c>
      <c r="D901" s="11">
        <v>149600</v>
      </c>
      <c r="E901" s="11">
        <v>12620</v>
      </c>
      <c r="F901" s="9">
        <f>E901/D901*100</f>
        <v>8.4358288770053491</v>
      </c>
      <c r="G901" s="6" t="s">
        <v>20</v>
      </c>
      <c r="H901">
        <v>123</v>
      </c>
      <c r="I901" s="11">
        <f>E901/H901</f>
        <v>102.60162601626017</v>
      </c>
      <c r="J901" t="s">
        <v>98</v>
      </c>
      <c r="K901" t="s">
        <v>99</v>
      </c>
      <c r="L901" s="19">
        <f>(((N901/60)/60)/24)+DATE(1970,1,1)</f>
        <v>41554.208333333336</v>
      </c>
      <c r="M901" s="16">
        <f>(((N901/60)/60)/24)+DATE(1970,1,1)</f>
        <v>41554.208333333336</v>
      </c>
      <c r="N901">
        <v>1381122000</v>
      </c>
      <c r="O901" s="19">
        <f>(((P901/60)/60)/24)+DATE(1970,1,1)</f>
        <v>41572.208333333336</v>
      </c>
      <c r="P901">
        <v>1382677200</v>
      </c>
      <c r="Q901" t="b">
        <v>0</v>
      </c>
      <c r="R901" t="b">
        <v>0</v>
      </c>
      <c r="S901" t="s">
        <v>159</v>
      </c>
      <c r="T901" t="str">
        <f>LEFT(S901,FIND("~",SUBSTITUTE(S901,"/","~",LEN(S901)-LEN(SUBSTITUTE(S901,"/",""))))-1)</f>
        <v>music</v>
      </c>
      <c r="U901" t="str">
        <f>RIGHT(S901,LEN(S901)-FIND("/",S901))</f>
        <v>jazz</v>
      </c>
    </row>
    <row r="902" spans="1:21" x14ac:dyDescent="0.35">
      <c r="A902">
        <v>900</v>
      </c>
      <c r="B902" s="4" t="s">
        <v>1832</v>
      </c>
      <c r="C902" s="3" t="s">
        <v>1833</v>
      </c>
      <c r="D902" s="11">
        <v>150500</v>
      </c>
      <c r="E902" s="11">
        <v>2</v>
      </c>
      <c r="F902" s="9">
        <f>E902/D902*100</f>
        <v>1.3289036544850499E-3</v>
      </c>
      <c r="G902" s="6" t="s">
        <v>20</v>
      </c>
      <c r="H902">
        <v>1</v>
      </c>
      <c r="I902" s="11">
        <f>E902/H902</f>
        <v>2</v>
      </c>
      <c r="J902" t="s">
        <v>21</v>
      </c>
      <c r="K902" t="s">
        <v>22</v>
      </c>
      <c r="L902" s="19">
        <f>(((N902/60)/60)/24)+DATE(1970,1,1)</f>
        <v>41901.208333333336</v>
      </c>
      <c r="M902" s="16">
        <f>(((N902/60)/60)/24)+DATE(1970,1,1)</f>
        <v>41901.208333333336</v>
      </c>
      <c r="N902">
        <v>1411102800</v>
      </c>
      <c r="O902" s="19">
        <f>(((P902/60)/60)/24)+DATE(1970,1,1)</f>
        <v>41902.208333333336</v>
      </c>
      <c r="P902">
        <v>1411189200</v>
      </c>
      <c r="Q902" t="b">
        <v>0</v>
      </c>
      <c r="R902" t="b">
        <v>1</v>
      </c>
      <c r="S902" t="s">
        <v>28</v>
      </c>
      <c r="T902" t="str">
        <f>LEFT(S902,FIND("~",SUBSTITUTE(S902,"/","~",LEN(S902)-LEN(SUBSTITUTE(S902,"/",""))))-1)</f>
        <v>technology</v>
      </c>
      <c r="U902" t="str">
        <f>RIGHT(S902,LEN(S902)-FIND("/",S902))</f>
        <v>web</v>
      </c>
    </row>
    <row r="903" spans="1:21" x14ac:dyDescent="0.35">
      <c r="A903">
        <v>901</v>
      </c>
      <c r="B903" s="4" t="s">
        <v>1834</v>
      </c>
      <c r="C903" s="3" t="s">
        <v>1835</v>
      </c>
      <c r="D903" s="11">
        <v>150600</v>
      </c>
      <c r="E903" s="11">
        <v>8746</v>
      </c>
      <c r="F903" s="9">
        <f>E903/D903*100</f>
        <v>5.8074369189907031</v>
      </c>
      <c r="G903" s="6" t="s">
        <v>20</v>
      </c>
      <c r="H903">
        <v>159</v>
      </c>
      <c r="I903" s="11">
        <f>E903/H903</f>
        <v>55.0062893081761</v>
      </c>
      <c r="J903" t="s">
        <v>21</v>
      </c>
      <c r="K903" t="s">
        <v>22</v>
      </c>
      <c r="L903" s="19">
        <f>(((N903/60)/60)/24)+DATE(1970,1,1)</f>
        <v>43298.208333333328</v>
      </c>
      <c r="M903" s="16">
        <f>(((N903/60)/60)/24)+DATE(1970,1,1)</f>
        <v>43298.208333333328</v>
      </c>
      <c r="N903">
        <v>1531803600</v>
      </c>
      <c r="O903" s="19">
        <f>(((P903/60)/60)/24)+DATE(1970,1,1)</f>
        <v>43331.208333333328</v>
      </c>
      <c r="P903">
        <v>1534654800</v>
      </c>
      <c r="Q903" t="b">
        <v>0</v>
      </c>
      <c r="R903" t="b">
        <v>1</v>
      </c>
      <c r="S903" t="s">
        <v>23</v>
      </c>
      <c r="T903" t="str">
        <f>LEFT(S903,FIND("~",SUBSTITUTE(S903,"/","~",LEN(S903)-LEN(SUBSTITUTE(S903,"/",""))))-1)</f>
        <v>music</v>
      </c>
      <c r="U903" t="str">
        <f>RIGHT(S903,LEN(S903)-FIND("/",S903))</f>
        <v>rock</v>
      </c>
    </row>
    <row r="904" spans="1:21" x14ac:dyDescent="0.35">
      <c r="A904">
        <v>902</v>
      </c>
      <c r="B904" s="4" t="s">
        <v>1836</v>
      </c>
      <c r="C904" s="3" t="s">
        <v>1837</v>
      </c>
      <c r="D904" s="11">
        <v>151300</v>
      </c>
      <c r="E904" s="11">
        <v>3534</v>
      </c>
      <c r="F904" s="9">
        <f>E904/D904*100</f>
        <v>2.3357567746199606</v>
      </c>
      <c r="G904" s="6" t="s">
        <v>20</v>
      </c>
      <c r="H904">
        <v>110</v>
      </c>
      <c r="I904" s="11">
        <f>E904/H904</f>
        <v>32.127272727272725</v>
      </c>
      <c r="J904" t="s">
        <v>21</v>
      </c>
      <c r="K904" t="s">
        <v>22</v>
      </c>
      <c r="L904" s="19">
        <f>(((N904/60)/60)/24)+DATE(1970,1,1)</f>
        <v>42399.25</v>
      </c>
      <c r="M904" s="16">
        <f>(((N904/60)/60)/24)+DATE(1970,1,1)</f>
        <v>42399.25</v>
      </c>
      <c r="N904">
        <v>1454133600</v>
      </c>
      <c r="O904" s="19">
        <f>(((P904/60)/60)/24)+DATE(1970,1,1)</f>
        <v>42441.25</v>
      </c>
      <c r="P904">
        <v>1457762400</v>
      </c>
      <c r="Q904" t="b">
        <v>0</v>
      </c>
      <c r="R904" t="b">
        <v>0</v>
      </c>
      <c r="S904" t="s">
        <v>28</v>
      </c>
      <c r="T904" t="str">
        <f>LEFT(S904,FIND("~",SUBSTITUTE(S904,"/","~",LEN(S904)-LEN(SUBSTITUTE(S904,"/",""))))-1)</f>
        <v>technology</v>
      </c>
      <c r="U904" t="str">
        <f>RIGHT(S904,LEN(S904)-FIND("/",S904))</f>
        <v>web</v>
      </c>
    </row>
    <row r="905" spans="1:21" ht="31" x14ac:dyDescent="0.35">
      <c r="A905">
        <v>903</v>
      </c>
      <c r="B905" s="4" t="s">
        <v>1838</v>
      </c>
      <c r="C905" s="3" t="s">
        <v>1839</v>
      </c>
      <c r="D905" s="11">
        <v>152400</v>
      </c>
      <c r="E905" s="11">
        <v>709</v>
      </c>
      <c r="F905" s="9">
        <f>E905/D905*100</f>
        <v>0.46522309711286092</v>
      </c>
      <c r="G905" s="6" t="s">
        <v>20</v>
      </c>
      <c r="H905">
        <v>14</v>
      </c>
      <c r="I905" s="11">
        <f>E905/H905</f>
        <v>50.642857142857146</v>
      </c>
      <c r="J905" t="s">
        <v>21</v>
      </c>
      <c r="K905" t="s">
        <v>22</v>
      </c>
      <c r="L905" s="19">
        <f>(((N905/60)/60)/24)+DATE(1970,1,1)</f>
        <v>41034.208333333336</v>
      </c>
      <c r="M905" s="16">
        <f>(((N905/60)/60)/24)+DATE(1970,1,1)</f>
        <v>41034.208333333336</v>
      </c>
      <c r="N905">
        <v>1336194000</v>
      </c>
      <c r="O905" s="19">
        <f>(((P905/60)/60)/24)+DATE(1970,1,1)</f>
        <v>41049.208333333336</v>
      </c>
      <c r="P905">
        <v>1337490000</v>
      </c>
      <c r="Q905" t="b">
        <v>0</v>
      </c>
      <c r="R905" t="b">
        <v>1</v>
      </c>
      <c r="S905" t="s">
        <v>68</v>
      </c>
      <c r="T905" t="str">
        <f>LEFT(S905,FIND("~",SUBSTITUTE(S905,"/","~",LEN(S905)-LEN(SUBSTITUTE(S905,"/",""))))-1)</f>
        <v>publishing</v>
      </c>
      <c r="U905" t="str">
        <f>RIGHT(S905,LEN(S905)-FIND("/",S905))</f>
        <v>nonfiction</v>
      </c>
    </row>
    <row r="906" spans="1:21" x14ac:dyDescent="0.35">
      <c r="A906">
        <v>904</v>
      </c>
      <c r="B906" s="4" t="s">
        <v>1840</v>
      </c>
      <c r="C906" s="3" t="s">
        <v>1841</v>
      </c>
      <c r="D906" s="11">
        <v>153600</v>
      </c>
      <c r="E906" s="11">
        <v>795</v>
      </c>
      <c r="F906" s="9">
        <f>E906/D906*100</f>
        <v>0.517578125</v>
      </c>
      <c r="G906" s="6" t="s">
        <v>20</v>
      </c>
      <c r="H906">
        <v>16</v>
      </c>
      <c r="I906" s="11">
        <f>E906/H906</f>
        <v>49.6875</v>
      </c>
      <c r="J906" t="s">
        <v>21</v>
      </c>
      <c r="K906" t="s">
        <v>22</v>
      </c>
      <c r="L906" s="19">
        <f>(((N906/60)/60)/24)+DATE(1970,1,1)</f>
        <v>41186.208333333336</v>
      </c>
      <c r="M906" s="16">
        <f>(((N906/60)/60)/24)+DATE(1970,1,1)</f>
        <v>41186.208333333336</v>
      </c>
      <c r="N906">
        <v>1349326800</v>
      </c>
      <c r="O906" s="19">
        <f>(((P906/60)/60)/24)+DATE(1970,1,1)</f>
        <v>41190.208333333336</v>
      </c>
      <c r="P906">
        <v>1349672400</v>
      </c>
      <c r="Q906" t="b">
        <v>0</v>
      </c>
      <c r="R906" t="b">
        <v>0</v>
      </c>
      <c r="S906" t="s">
        <v>133</v>
      </c>
      <c r="T906" t="str">
        <f>LEFT(S906,FIND("~",SUBSTITUTE(S906,"/","~",LEN(S906)-LEN(SUBSTITUTE(S906,"/",""))))-1)</f>
        <v>publishing</v>
      </c>
      <c r="U906" t="str">
        <f>RIGHT(S906,LEN(S906)-FIND("/",S906))</f>
        <v>radio &amp; podcasts</v>
      </c>
    </row>
    <row r="907" spans="1:21" x14ac:dyDescent="0.35">
      <c r="A907">
        <v>905</v>
      </c>
      <c r="B907" s="4" t="s">
        <v>1842</v>
      </c>
      <c r="C907" s="3" t="s">
        <v>1843</v>
      </c>
      <c r="D907" s="11">
        <v>153700</v>
      </c>
      <c r="E907" s="11">
        <v>12955</v>
      </c>
      <c r="F907" s="9">
        <f>E907/D907*100</f>
        <v>8.4287573194534815</v>
      </c>
      <c r="G907" s="6" t="s">
        <v>20</v>
      </c>
      <c r="H907">
        <v>236</v>
      </c>
      <c r="I907" s="11">
        <f>E907/H907</f>
        <v>54.894067796610166</v>
      </c>
      <c r="J907" t="s">
        <v>21</v>
      </c>
      <c r="K907" t="s">
        <v>22</v>
      </c>
      <c r="L907" s="19">
        <f>(((N907/60)/60)/24)+DATE(1970,1,1)</f>
        <v>41536.208333333336</v>
      </c>
      <c r="M907" s="16">
        <f>(((N907/60)/60)/24)+DATE(1970,1,1)</f>
        <v>41536.208333333336</v>
      </c>
      <c r="N907">
        <v>1379566800</v>
      </c>
      <c r="O907" s="19">
        <f>(((P907/60)/60)/24)+DATE(1970,1,1)</f>
        <v>41539.208333333336</v>
      </c>
      <c r="P907">
        <v>1379826000</v>
      </c>
      <c r="Q907" t="b">
        <v>0</v>
      </c>
      <c r="R907" t="b">
        <v>0</v>
      </c>
      <c r="S907" t="s">
        <v>33</v>
      </c>
      <c r="T907" t="str">
        <f>LEFT(S907,FIND("~",SUBSTITUTE(S907,"/","~",LEN(S907)-LEN(SUBSTITUTE(S907,"/",""))))-1)</f>
        <v>theater</v>
      </c>
      <c r="U907" t="str">
        <f>RIGHT(S907,LEN(S907)-FIND("/",S907))</f>
        <v>plays</v>
      </c>
    </row>
    <row r="908" spans="1:21" ht="31" x14ac:dyDescent="0.35">
      <c r="A908">
        <v>906</v>
      </c>
      <c r="B908" s="4" t="s">
        <v>1844</v>
      </c>
      <c r="C908" s="3" t="s">
        <v>1845</v>
      </c>
      <c r="D908" s="11">
        <v>153700</v>
      </c>
      <c r="E908" s="11">
        <v>8964</v>
      </c>
      <c r="F908" s="9">
        <f>E908/D908*100</f>
        <v>5.8321405335068315</v>
      </c>
      <c r="G908" s="6" t="s">
        <v>20</v>
      </c>
      <c r="H908">
        <v>191</v>
      </c>
      <c r="I908" s="11">
        <f>E908/H908</f>
        <v>46.931937172774866</v>
      </c>
      <c r="J908" t="s">
        <v>21</v>
      </c>
      <c r="K908" t="s">
        <v>22</v>
      </c>
      <c r="L908" s="19">
        <f>(((N908/60)/60)/24)+DATE(1970,1,1)</f>
        <v>42868.208333333328</v>
      </c>
      <c r="M908" s="16">
        <f>(((N908/60)/60)/24)+DATE(1970,1,1)</f>
        <v>42868.208333333328</v>
      </c>
      <c r="N908">
        <v>1494651600</v>
      </c>
      <c r="O908" s="19">
        <f>(((P908/60)/60)/24)+DATE(1970,1,1)</f>
        <v>42904.208333333328</v>
      </c>
      <c r="P908">
        <v>1497762000</v>
      </c>
      <c r="Q908" t="b">
        <v>1</v>
      </c>
      <c r="R908" t="b">
        <v>1</v>
      </c>
      <c r="S908" t="s">
        <v>42</v>
      </c>
      <c r="T908" t="str">
        <f>LEFT(S908,FIND("~",SUBSTITUTE(S908,"/","~",LEN(S908)-LEN(SUBSTITUTE(S908,"/",""))))-1)</f>
        <v>film &amp; video</v>
      </c>
      <c r="U908" t="str">
        <f>RIGHT(S908,LEN(S908)-FIND("/",S908))</f>
        <v>documentary</v>
      </c>
    </row>
    <row r="909" spans="1:21" x14ac:dyDescent="0.35">
      <c r="A909">
        <v>907</v>
      </c>
      <c r="B909" s="4" t="s">
        <v>1846</v>
      </c>
      <c r="C909" s="3" t="s">
        <v>1847</v>
      </c>
      <c r="D909" s="11">
        <v>153700</v>
      </c>
      <c r="E909" s="11">
        <v>1843</v>
      </c>
      <c r="F909" s="9">
        <f>E909/D909*100</f>
        <v>1.199089134677944</v>
      </c>
      <c r="G909" s="6" t="s">
        <v>20</v>
      </c>
      <c r="H909">
        <v>41</v>
      </c>
      <c r="I909" s="11">
        <f>E909/H909</f>
        <v>44.951219512195124</v>
      </c>
      <c r="J909" t="s">
        <v>21</v>
      </c>
      <c r="K909" t="s">
        <v>22</v>
      </c>
      <c r="L909" s="19">
        <f>(((N909/60)/60)/24)+DATE(1970,1,1)</f>
        <v>40660.208333333336</v>
      </c>
      <c r="M909" s="16">
        <f>(((N909/60)/60)/24)+DATE(1970,1,1)</f>
        <v>40660.208333333336</v>
      </c>
      <c r="N909">
        <v>1303880400</v>
      </c>
      <c r="O909" s="19">
        <f>(((P909/60)/60)/24)+DATE(1970,1,1)</f>
        <v>40667.208333333336</v>
      </c>
      <c r="P909">
        <v>1304485200</v>
      </c>
      <c r="Q909" t="b">
        <v>0</v>
      </c>
      <c r="R909" t="b">
        <v>0</v>
      </c>
      <c r="S909" t="s">
        <v>33</v>
      </c>
      <c r="T909" t="str">
        <f>LEFT(S909,FIND("~",SUBSTITUTE(S909,"/","~",LEN(S909)-LEN(SUBSTITUTE(S909,"/",""))))-1)</f>
        <v>theater</v>
      </c>
      <c r="U909" t="str">
        <f>RIGHT(S909,LEN(S909)-FIND("/",S909))</f>
        <v>plays</v>
      </c>
    </row>
    <row r="910" spans="1:21" x14ac:dyDescent="0.35">
      <c r="A910">
        <v>908</v>
      </c>
      <c r="B910" s="4" t="s">
        <v>1848</v>
      </c>
      <c r="C910" s="3" t="s">
        <v>1849</v>
      </c>
      <c r="D910" s="11">
        <v>153800</v>
      </c>
      <c r="E910" s="11">
        <v>121950</v>
      </c>
      <c r="F910" s="9">
        <f>E910/D910*100</f>
        <v>79.29128738621587</v>
      </c>
      <c r="G910" s="6" t="s">
        <v>20</v>
      </c>
      <c r="H910">
        <v>3934</v>
      </c>
      <c r="I910" s="11">
        <f>E910/H910</f>
        <v>30.99898322318251</v>
      </c>
      <c r="J910" t="s">
        <v>21</v>
      </c>
      <c r="K910" t="s">
        <v>22</v>
      </c>
      <c r="L910" s="19">
        <f>(((N910/60)/60)/24)+DATE(1970,1,1)</f>
        <v>41031.208333333336</v>
      </c>
      <c r="M910" s="16">
        <f>(((N910/60)/60)/24)+DATE(1970,1,1)</f>
        <v>41031.208333333336</v>
      </c>
      <c r="N910">
        <v>1335934800</v>
      </c>
      <c r="O910" s="19">
        <f>(((P910/60)/60)/24)+DATE(1970,1,1)</f>
        <v>41042.208333333336</v>
      </c>
      <c r="P910">
        <v>1336885200</v>
      </c>
      <c r="Q910" t="b">
        <v>0</v>
      </c>
      <c r="R910" t="b">
        <v>0</v>
      </c>
      <c r="S910" t="s">
        <v>89</v>
      </c>
      <c r="T910" t="str">
        <f>LEFT(S910,FIND("~",SUBSTITUTE(S910,"/","~",LEN(S910)-LEN(SUBSTITUTE(S910,"/",""))))-1)</f>
        <v>games</v>
      </c>
      <c r="U910" t="str">
        <f>RIGHT(S910,LEN(S910)-FIND("/",S910))</f>
        <v>video games</v>
      </c>
    </row>
    <row r="911" spans="1:21" x14ac:dyDescent="0.35">
      <c r="A911">
        <v>909</v>
      </c>
      <c r="B911" s="4" t="s">
        <v>1850</v>
      </c>
      <c r="C911" s="3" t="s">
        <v>1851</v>
      </c>
      <c r="D911" s="11">
        <v>154300</v>
      </c>
      <c r="E911" s="11">
        <v>8621</v>
      </c>
      <c r="F911" s="9">
        <f>E911/D911*100</f>
        <v>5.5871678548282571</v>
      </c>
      <c r="G911" s="6" t="s">
        <v>20</v>
      </c>
      <c r="H911">
        <v>80</v>
      </c>
      <c r="I911" s="11">
        <f>E911/H911</f>
        <v>107.7625</v>
      </c>
      <c r="J911" t="s">
        <v>15</v>
      </c>
      <c r="K911" t="s">
        <v>16</v>
      </c>
      <c r="L911" s="19">
        <f>(((N911/60)/60)/24)+DATE(1970,1,1)</f>
        <v>43255.208333333328</v>
      </c>
      <c r="M911" s="16">
        <f>(((N911/60)/60)/24)+DATE(1970,1,1)</f>
        <v>43255.208333333328</v>
      </c>
      <c r="N911">
        <v>1528088400</v>
      </c>
      <c r="O911" s="19">
        <f>(((P911/60)/60)/24)+DATE(1970,1,1)</f>
        <v>43282.208333333328</v>
      </c>
      <c r="P911">
        <v>1530421200</v>
      </c>
      <c r="Q911" t="b">
        <v>0</v>
      </c>
      <c r="R911" t="b">
        <v>1</v>
      </c>
      <c r="S911" t="s">
        <v>33</v>
      </c>
      <c r="T911" t="str">
        <f>LEFT(S911,FIND("~",SUBSTITUTE(S911,"/","~",LEN(S911)-LEN(SUBSTITUTE(S911,"/",""))))-1)</f>
        <v>theater</v>
      </c>
      <c r="U911" t="str">
        <f>RIGHT(S911,LEN(S911)-FIND("/",S911))</f>
        <v>plays</v>
      </c>
    </row>
    <row r="912" spans="1:21" x14ac:dyDescent="0.35">
      <c r="A912">
        <v>910</v>
      </c>
      <c r="B912" s="4" t="s">
        <v>1852</v>
      </c>
      <c r="C912" s="3" t="s">
        <v>1853</v>
      </c>
      <c r="D912" s="11">
        <v>154500</v>
      </c>
      <c r="E912" s="11">
        <v>30215</v>
      </c>
      <c r="F912" s="9">
        <f>E912/D912*100</f>
        <v>19.556634304207122</v>
      </c>
      <c r="G912" s="6" t="s">
        <v>20</v>
      </c>
      <c r="H912">
        <v>296</v>
      </c>
      <c r="I912" s="11">
        <f>E912/H912</f>
        <v>102.07770270270271</v>
      </c>
      <c r="J912" t="s">
        <v>21</v>
      </c>
      <c r="K912" t="s">
        <v>22</v>
      </c>
      <c r="L912" s="19">
        <f>(((N912/60)/60)/24)+DATE(1970,1,1)</f>
        <v>42026.25</v>
      </c>
      <c r="M912" s="16">
        <f>(((N912/60)/60)/24)+DATE(1970,1,1)</f>
        <v>42026.25</v>
      </c>
      <c r="N912">
        <v>1421906400</v>
      </c>
      <c r="O912" s="19">
        <f>(((P912/60)/60)/24)+DATE(1970,1,1)</f>
        <v>42027.25</v>
      </c>
      <c r="P912">
        <v>1421992800</v>
      </c>
      <c r="Q912" t="b">
        <v>0</v>
      </c>
      <c r="R912" t="b">
        <v>0</v>
      </c>
      <c r="S912" t="s">
        <v>33</v>
      </c>
      <c r="T912" t="str">
        <f>LEFT(S912,FIND("~",SUBSTITUTE(S912,"/","~",LEN(S912)-LEN(SUBSTITUTE(S912,"/",""))))-1)</f>
        <v>theater</v>
      </c>
      <c r="U912" t="str">
        <f>RIGHT(S912,LEN(S912)-FIND("/",S912))</f>
        <v>plays</v>
      </c>
    </row>
    <row r="913" spans="1:21" x14ac:dyDescent="0.35">
      <c r="A913">
        <v>911</v>
      </c>
      <c r="B913" s="4" t="s">
        <v>1854</v>
      </c>
      <c r="C913" s="3" t="s">
        <v>1855</v>
      </c>
      <c r="D913" s="11">
        <v>155200</v>
      </c>
      <c r="E913" s="11">
        <v>11539</v>
      </c>
      <c r="F913" s="9">
        <f>E913/D913*100</f>
        <v>7.434922680412372</v>
      </c>
      <c r="G913" s="6" t="s">
        <v>20</v>
      </c>
      <c r="H913">
        <v>462</v>
      </c>
      <c r="I913" s="11">
        <f>E913/H913</f>
        <v>24.976190476190474</v>
      </c>
      <c r="J913" t="s">
        <v>21</v>
      </c>
      <c r="K913" t="s">
        <v>22</v>
      </c>
      <c r="L913" s="19">
        <f>(((N913/60)/60)/24)+DATE(1970,1,1)</f>
        <v>43717.208333333328</v>
      </c>
      <c r="M913" s="16">
        <f>(((N913/60)/60)/24)+DATE(1970,1,1)</f>
        <v>43717.208333333328</v>
      </c>
      <c r="N913">
        <v>1568005200</v>
      </c>
      <c r="O913" s="19">
        <f>(((P913/60)/60)/24)+DATE(1970,1,1)</f>
        <v>43719.208333333328</v>
      </c>
      <c r="P913">
        <v>1568178000</v>
      </c>
      <c r="Q913" t="b">
        <v>1</v>
      </c>
      <c r="R913" t="b">
        <v>0</v>
      </c>
      <c r="S913" t="s">
        <v>28</v>
      </c>
      <c r="T913" t="str">
        <f>LEFT(S913,FIND("~",SUBSTITUTE(S913,"/","~",LEN(S913)-LEN(SUBSTITUTE(S913,"/",""))))-1)</f>
        <v>technology</v>
      </c>
      <c r="U913" t="str">
        <f>RIGHT(S913,LEN(S913)-FIND("/",S913))</f>
        <v>web</v>
      </c>
    </row>
    <row r="914" spans="1:21" x14ac:dyDescent="0.35">
      <c r="A914">
        <v>912</v>
      </c>
      <c r="B914" s="4" t="s">
        <v>1856</v>
      </c>
      <c r="C914" s="3" t="s">
        <v>1857</v>
      </c>
      <c r="D914" s="11">
        <v>156800</v>
      </c>
      <c r="E914" s="11">
        <v>14310</v>
      </c>
      <c r="F914" s="9">
        <f>E914/D914*100</f>
        <v>9.1262755102040813</v>
      </c>
      <c r="G914" s="6" t="s">
        <v>20</v>
      </c>
      <c r="H914">
        <v>179</v>
      </c>
      <c r="I914" s="11">
        <f>E914/H914</f>
        <v>79.944134078212286</v>
      </c>
      <c r="J914" t="s">
        <v>21</v>
      </c>
      <c r="K914" t="s">
        <v>22</v>
      </c>
      <c r="L914" s="19">
        <f>(((N914/60)/60)/24)+DATE(1970,1,1)</f>
        <v>41157.208333333336</v>
      </c>
      <c r="M914" s="16">
        <f>(((N914/60)/60)/24)+DATE(1970,1,1)</f>
        <v>41157.208333333336</v>
      </c>
      <c r="N914">
        <v>1346821200</v>
      </c>
      <c r="O914" s="19">
        <f>(((P914/60)/60)/24)+DATE(1970,1,1)</f>
        <v>41170.208333333336</v>
      </c>
      <c r="P914">
        <v>1347944400</v>
      </c>
      <c r="Q914" t="b">
        <v>1</v>
      </c>
      <c r="R914" t="b">
        <v>0</v>
      </c>
      <c r="S914" t="s">
        <v>53</v>
      </c>
      <c r="T914" t="str">
        <f>LEFT(S914,FIND("~",SUBSTITUTE(S914,"/","~",LEN(S914)-LEN(SUBSTITUTE(S914,"/",""))))-1)</f>
        <v>film &amp; video</v>
      </c>
      <c r="U914" t="str">
        <f>RIGHT(S914,LEN(S914)-FIND("/",S914))</f>
        <v>drama</v>
      </c>
    </row>
    <row r="915" spans="1:21" x14ac:dyDescent="0.35">
      <c r="A915">
        <v>913</v>
      </c>
      <c r="B915" s="4" t="s">
        <v>1858</v>
      </c>
      <c r="C915" s="3" t="s">
        <v>1859</v>
      </c>
      <c r="D915" s="11">
        <v>156800</v>
      </c>
      <c r="E915" s="11">
        <v>35536</v>
      </c>
      <c r="F915" s="9">
        <f>E915/D915*100</f>
        <v>22.663265306122447</v>
      </c>
      <c r="G915" s="6" t="s">
        <v>20</v>
      </c>
      <c r="H915">
        <v>523</v>
      </c>
      <c r="I915" s="11">
        <f>E915/H915</f>
        <v>67.946462715105156</v>
      </c>
      <c r="J915" t="s">
        <v>26</v>
      </c>
      <c r="K915" t="s">
        <v>27</v>
      </c>
      <c r="L915" s="19">
        <f>(((N915/60)/60)/24)+DATE(1970,1,1)</f>
        <v>43597.208333333328</v>
      </c>
      <c r="M915" s="16">
        <f>(((N915/60)/60)/24)+DATE(1970,1,1)</f>
        <v>43597.208333333328</v>
      </c>
      <c r="N915">
        <v>1557637200</v>
      </c>
      <c r="O915" s="19">
        <f>(((P915/60)/60)/24)+DATE(1970,1,1)</f>
        <v>43610.208333333328</v>
      </c>
      <c r="P915">
        <v>1558760400</v>
      </c>
      <c r="Q915" t="b">
        <v>0</v>
      </c>
      <c r="R915" t="b">
        <v>0</v>
      </c>
      <c r="S915" t="s">
        <v>53</v>
      </c>
      <c r="T915" t="str">
        <f>LEFT(S915,FIND("~",SUBSTITUTE(S915,"/","~",LEN(S915)-LEN(SUBSTITUTE(S915,"/",""))))-1)</f>
        <v>film &amp; video</v>
      </c>
      <c r="U915" t="str">
        <f>RIGHT(S915,LEN(S915)-FIND("/",S915))</f>
        <v>drama</v>
      </c>
    </row>
    <row r="916" spans="1:21" x14ac:dyDescent="0.35">
      <c r="A916">
        <v>914</v>
      </c>
      <c r="B916" s="4" t="s">
        <v>1860</v>
      </c>
      <c r="C916" s="3" t="s">
        <v>1861</v>
      </c>
      <c r="D916" s="11">
        <v>157300</v>
      </c>
      <c r="E916" s="11">
        <v>3676</v>
      </c>
      <c r="F916" s="9">
        <f>E916/D916*100</f>
        <v>2.3369357914812459</v>
      </c>
      <c r="G916" s="6" t="s">
        <v>20</v>
      </c>
      <c r="H916">
        <v>141</v>
      </c>
      <c r="I916" s="11">
        <f>E916/H916</f>
        <v>26.070921985815602</v>
      </c>
      <c r="J916" t="s">
        <v>40</v>
      </c>
      <c r="K916" t="s">
        <v>41</v>
      </c>
      <c r="L916" s="19">
        <f>(((N916/60)/60)/24)+DATE(1970,1,1)</f>
        <v>41490.208333333336</v>
      </c>
      <c r="M916" s="16">
        <f>(((N916/60)/60)/24)+DATE(1970,1,1)</f>
        <v>41490.208333333336</v>
      </c>
      <c r="N916">
        <v>1375592400</v>
      </c>
      <c r="O916" s="19">
        <f>(((P916/60)/60)/24)+DATE(1970,1,1)</f>
        <v>41502.208333333336</v>
      </c>
      <c r="P916">
        <v>1376629200</v>
      </c>
      <c r="Q916" t="b">
        <v>0</v>
      </c>
      <c r="R916" t="b">
        <v>0</v>
      </c>
      <c r="S916" t="s">
        <v>33</v>
      </c>
      <c r="T916" t="str">
        <f>LEFT(S916,FIND("~",SUBSTITUTE(S916,"/","~",LEN(S916)-LEN(SUBSTITUTE(S916,"/",""))))-1)</f>
        <v>theater</v>
      </c>
      <c r="U916" t="str">
        <f>RIGHT(S916,LEN(S916)-FIND("/",S916))</f>
        <v>plays</v>
      </c>
    </row>
    <row r="917" spans="1:21" x14ac:dyDescent="0.35">
      <c r="A917">
        <v>915</v>
      </c>
      <c r="B917" s="4" t="s">
        <v>1862</v>
      </c>
      <c r="C917" s="3" t="s">
        <v>1863</v>
      </c>
      <c r="D917" s="11">
        <v>157600</v>
      </c>
      <c r="E917" s="11">
        <v>195936</v>
      </c>
      <c r="F917" s="9">
        <f>E917/D917*100</f>
        <v>124.32487309644671</v>
      </c>
      <c r="G917" s="6" t="s">
        <v>20</v>
      </c>
      <c r="H917">
        <v>1866</v>
      </c>
      <c r="I917" s="11">
        <f>E917/H917</f>
        <v>105.0032154340836</v>
      </c>
      <c r="J917" t="s">
        <v>40</v>
      </c>
      <c r="K917" t="s">
        <v>41</v>
      </c>
      <c r="L917" s="19">
        <f>(((N917/60)/60)/24)+DATE(1970,1,1)</f>
        <v>42976.208333333328</v>
      </c>
      <c r="M917" s="16">
        <f>(((N917/60)/60)/24)+DATE(1970,1,1)</f>
        <v>42976.208333333328</v>
      </c>
      <c r="N917">
        <v>1503982800</v>
      </c>
      <c r="O917" s="19">
        <f>(((P917/60)/60)/24)+DATE(1970,1,1)</f>
        <v>42985.208333333328</v>
      </c>
      <c r="P917">
        <v>1504760400</v>
      </c>
      <c r="Q917" t="b">
        <v>0</v>
      </c>
      <c r="R917" t="b">
        <v>0</v>
      </c>
      <c r="S917" t="s">
        <v>269</v>
      </c>
      <c r="T917" t="str">
        <f>LEFT(S917,FIND("~",SUBSTITUTE(S917,"/","~",LEN(S917)-LEN(SUBSTITUTE(S917,"/",""))))-1)</f>
        <v>film &amp; video</v>
      </c>
      <c r="U917" t="str">
        <f>RIGHT(S917,LEN(S917)-FIND("/",S917))</f>
        <v>television</v>
      </c>
    </row>
    <row r="918" spans="1:21" ht="31" x14ac:dyDescent="0.35">
      <c r="A918">
        <v>916</v>
      </c>
      <c r="B918" s="4" t="s">
        <v>1864</v>
      </c>
      <c r="C918" s="3" t="s">
        <v>1865</v>
      </c>
      <c r="D918" s="11">
        <v>157600</v>
      </c>
      <c r="E918" s="11">
        <v>1343</v>
      </c>
      <c r="F918" s="9">
        <f>E918/D918*100</f>
        <v>0.85215736040609136</v>
      </c>
      <c r="G918" s="6" t="s">
        <v>20</v>
      </c>
      <c r="H918">
        <v>52</v>
      </c>
      <c r="I918" s="11">
        <f>E918/H918</f>
        <v>25.826923076923077</v>
      </c>
      <c r="J918" t="s">
        <v>21</v>
      </c>
      <c r="K918" t="s">
        <v>22</v>
      </c>
      <c r="L918" s="19">
        <f>(((N918/60)/60)/24)+DATE(1970,1,1)</f>
        <v>41991.25</v>
      </c>
      <c r="M918" s="16">
        <f>(((N918/60)/60)/24)+DATE(1970,1,1)</f>
        <v>41991.25</v>
      </c>
      <c r="N918">
        <v>1418882400</v>
      </c>
      <c r="O918" s="19">
        <f>(((P918/60)/60)/24)+DATE(1970,1,1)</f>
        <v>42000.25</v>
      </c>
      <c r="P918">
        <v>1419660000</v>
      </c>
      <c r="Q918" t="b">
        <v>0</v>
      </c>
      <c r="R918" t="b">
        <v>0</v>
      </c>
      <c r="S918" t="s">
        <v>122</v>
      </c>
      <c r="T918" t="str">
        <f>LEFT(S918,FIND("~",SUBSTITUTE(S918,"/","~",LEN(S918)-LEN(SUBSTITUTE(S918,"/",""))))-1)</f>
        <v>photography</v>
      </c>
      <c r="U918" t="str">
        <f>RIGHT(S918,LEN(S918)-FIND("/",S918))</f>
        <v>photography books</v>
      </c>
    </row>
    <row r="919" spans="1:21" x14ac:dyDescent="0.35">
      <c r="A919">
        <v>917</v>
      </c>
      <c r="B919" s="4" t="s">
        <v>1866</v>
      </c>
      <c r="C919" s="3" t="s">
        <v>1867</v>
      </c>
      <c r="D919" s="11">
        <v>158100</v>
      </c>
      <c r="E919" s="11">
        <v>2097</v>
      </c>
      <c r="F919" s="9">
        <f>E919/D919*100</f>
        <v>1.3263757115749526</v>
      </c>
      <c r="G919" s="6" t="s">
        <v>20</v>
      </c>
      <c r="H919">
        <v>27</v>
      </c>
      <c r="I919" s="11">
        <f>E919/H919</f>
        <v>77.666666666666671</v>
      </c>
      <c r="J919" t="s">
        <v>40</v>
      </c>
      <c r="K919" t="s">
        <v>41</v>
      </c>
      <c r="L919" s="19">
        <f>(((N919/60)/60)/24)+DATE(1970,1,1)</f>
        <v>40722.208333333336</v>
      </c>
      <c r="M919" s="16">
        <f>(((N919/60)/60)/24)+DATE(1970,1,1)</f>
        <v>40722.208333333336</v>
      </c>
      <c r="N919">
        <v>1309237200</v>
      </c>
      <c r="O919" s="19">
        <f>(((P919/60)/60)/24)+DATE(1970,1,1)</f>
        <v>40746.208333333336</v>
      </c>
      <c r="P919">
        <v>1311310800</v>
      </c>
      <c r="Q919" t="b">
        <v>0</v>
      </c>
      <c r="R919" t="b">
        <v>1</v>
      </c>
      <c r="S919" t="s">
        <v>100</v>
      </c>
      <c r="T919" t="str">
        <f>LEFT(S919,FIND("~",SUBSTITUTE(S919,"/","~",LEN(S919)-LEN(SUBSTITUTE(S919,"/",""))))-1)</f>
        <v>film &amp; video</v>
      </c>
      <c r="U919" t="str">
        <f>RIGHT(S919,LEN(S919)-FIND("/",S919))</f>
        <v>shorts</v>
      </c>
    </row>
    <row r="920" spans="1:21" x14ac:dyDescent="0.35">
      <c r="A920">
        <v>918</v>
      </c>
      <c r="B920" s="4" t="s">
        <v>1868</v>
      </c>
      <c r="C920" s="3" t="s">
        <v>1869</v>
      </c>
      <c r="D920" s="11">
        <v>159800</v>
      </c>
      <c r="E920" s="11">
        <v>9021</v>
      </c>
      <c r="F920" s="9">
        <f>E920/D920*100</f>
        <v>5.6451814768460578</v>
      </c>
      <c r="G920" s="6" t="s">
        <v>20</v>
      </c>
      <c r="H920">
        <v>156</v>
      </c>
      <c r="I920" s="11">
        <f>E920/H920</f>
        <v>57.82692307692308</v>
      </c>
      <c r="J920" t="s">
        <v>98</v>
      </c>
      <c r="K920" t="s">
        <v>99</v>
      </c>
      <c r="L920" s="19">
        <f>(((N920/60)/60)/24)+DATE(1970,1,1)</f>
        <v>41117.208333333336</v>
      </c>
      <c r="M920" s="16">
        <f>(((N920/60)/60)/24)+DATE(1970,1,1)</f>
        <v>41117.208333333336</v>
      </c>
      <c r="N920">
        <v>1343365200</v>
      </c>
      <c r="O920" s="19">
        <f>(((P920/60)/60)/24)+DATE(1970,1,1)</f>
        <v>41128.208333333336</v>
      </c>
      <c r="P920">
        <v>1344315600</v>
      </c>
      <c r="Q920" t="b">
        <v>0</v>
      </c>
      <c r="R920" t="b">
        <v>0</v>
      </c>
      <c r="S920" t="s">
        <v>133</v>
      </c>
      <c r="T920" t="str">
        <f>LEFT(S920,FIND("~",SUBSTITUTE(S920,"/","~",LEN(S920)-LEN(SUBSTITUTE(S920,"/",""))))-1)</f>
        <v>publishing</v>
      </c>
      <c r="U920" t="str">
        <f>RIGHT(S920,LEN(S920)-FIND("/",S920))</f>
        <v>radio &amp; podcasts</v>
      </c>
    </row>
    <row r="921" spans="1:21" x14ac:dyDescent="0.35">
      <c r="A921">
        <v>919</v>
      </c>
      <c r="B921" s="4" t="s">
        <v>1870</v>
      </c>
      <c r="C921" s="3" t="s">
        <v>1871</v>
      </c>
      <c r="D921" s="11">
        <v>160400</v>
      </c>
      <c r="E921" s="11">
        <v>20915</v>
      </c>
      <c r="F921" s="9">
        <f>E921/D921*100</f>
        <v>13.039276807980048</v>
      </c>
      <c r="G921" s="6" t="s">
        <v>20</v>
      </c>
      <c r="H921">
        <v>225</v>
      </c>
      <c r="I921" s="11">
        <f>E921/H921</f>
        <v>92.955555555555549</v>
      </c>
      <c r="J921" t="s">
        <v>26</v>
      </c>
      <c r="K921" t="s">
        <v>27</v>
      </c>
      <c r="L921" s="19">
        <f>(((N921/60)/60)/24)+DATE(1970,1,1)</f>
        <v>43022.208333333328</v>
      </c>
      <c r="M921" s="16">
        <f>(((N921/60)/60)/24)+DATE(1970,1,1)</f>
        <v>43022.208333333328</v>
      </c>
      <c r="N921">
        <v>1507957200</v>
      </c>
      <c r="O921" s="19">
        <f>(((P921/60)/60)/24)+DATE(1970,1,1)</f>
        <v>43054.25</v>
      </c>
      <c r="P921">
        <v>1510725600</v>
      </c>
      <c r="Q921" t="b">
        <v>0</v>
      </c>
      <c r="R921" t="b">
        <v>1</v>
      </c>
      <c r="S921" t="s">
        <v>33</v>
      </c>
      <c r="T921" t="str">
        <f>LEFT(S921,FIND("~",SUBSTITUTE(S921,"/","~",LEN(S921)-LEN(SUBSTITUTE(S921,"/",""))))-1)</f>
        <v>theater</v>
      </c>
      <c r="U921" t="str">
        <f>RIGHT(S921,LEN(S921)-FIND("/",S921))</f>
        <v>plays</v>
      </c>
    </row>
    <row r="922" spans="1:21" x14ac:dyDescent="0.35">
      <c r="A922">
        <v>920</v>
      </c>
      <c r="B922" s="4" t="s">
        <v>1872</v>
      </c>
      <c r="C922" s="3" t="s">
        <v>1873</v>
      </c>
      <c r="D922" s="11">
        <v>161900</v>
      </c>
      <c r="E922" s="11">
        <v>9676</v>
      </c>
      <c r="F922" s="9">
        <f>E922/D922*100</f>
        <v>5.9765287214329827</v>
      </c>
      <c r="G922" s="6" t="s">
        <v>20</v>
      </c>
      <c r="H922">
        <v>255</v>
      </c>
      <c r="I922" s="11">
        <f>E922/H922</f>
        <v>37.945098039215686</v>
      </c>
      <c r="J922" t="s">
        <v>21</v>
      </c>
      <c r="K922" t="s">
        <v>22</v>
      </c>
      <c r="L922" s="19">
        <f>(((N922/60)/60)/24)+DATE(1970,1,1)</f>
        <v>43503.25</v>
      </c>
      <c r="M922" s="16">
        <f>(((N922/60)/60)/24)+DATE(1970,1,1)</f>
        <v>43503.25</v>
      </c>
      <c r="N922">
        <v>1549519200</v>
      </c>
      <c r="O922" s="19">
        <f>(((P922/60)/60)/24)+DATE(1970,1,1)</f>
        <v>43523.25</v>
      </c>
      <c r="P922">
        <v>1551247200</v>
      </c>
      <c r="Q922" t="b">
        <v>1</v>
      </c>
      <c r="R922" t="b">
        <v>0</v>
      </c>
      <c r="S922" t="s">
        <v>71</v>
      </c>
      <c r="T922" t="str">
        <f>LEFT(S922,FIND("~",SUBSTITUTE(S922,"/","~",LEN(S922)-LEN(SUBSTITUTE(S922,"/",""))))-1)</f>
        <v>film &amp; video</v>
      </c>
      <c r="U922" t="str">
        <f>RIGHT(S922,LEN(S922)-FIND("/",S922))</f>
        <v>animation</v>
      </c>
    </row>
    <row r="923" spans="1:21" x14ac:dyDescent="0.35">
      <c r="A923">
        <v>921</v>
      </c>
      <c r="B923" s="4" t="s">
        <v>1874</v>
      </c>
      <c r="C923" s="3" t="s">
        <v>1875</v>
      </c>
      <c r="D923" s="11">
        <v>163600</v>
      </c>
      <c r="E923" s="11">
        <v>1210</v>
      </c>
      <c r="F923" s="9">
        <f>E923/D923*100</f>
        <v>0.73960880195599021</v>
      </c>
      <c r="G923" s="6" t="s">
        <v>20</v>
      </c>
      <c r="H923">
        <v>38</v>
      </c>
      <c r="I923" s="11">
        <f>E923/H923</f>
        <v>31.842105263157894</v>
      </c>
      <c r="J923" t="s">
        <v>21</v>
      </c>
      <c r="K923" t="s">
        <v>22</v>
      </c>
      <c r="L923" s="19">
        <f>(((N923/60)/60)/24)+DATE(1970,1,1)</f>
        <v>40951.25</v>
      </c>
      <c r="M923" s="16">
        <f>(((N923/60)/60)/24)+DATE(1970,1,1)</f>
        <v>40951.25</v>
      </c>
      <c r="N923">
        <v>1329026400</v>
      </c>
      <c r="O923" s="19">
        <f>(((P923/60)/60)/24)+DATE(1970,1,1)</f>
        <v>40965.25</v>
      </c>
      <c r="P923">
        <v>1330236000</v>
      </c>
      <c r="Q923" t="b">
        <v>0</v>
      </c>
      <c r="R923" t="b">
        <v>0</v>
      </c>
      <c r="S923" t="s">
        <v>28</v>
      </c>
      <c r="T923" t="str">
        <f>LEFT(S923,FIND("~",SUBSTITUTE(S923,"/","~",LEN(S923)-LEN(SUBSTITUTE(S923,"/",""))))-1)</f>
        <v>technology</v>
      </c>
      <c r="U923" t="str">
        <f>RIGHT(S923,LEN(S923)-FIND("/",S923))</f>
        <v>web</v>
      </c>
    </row>
    <row r="924" spans="1:21" x14ac:dyDescent="0.35">
      <c r="A924">
        <v>922</v>
      </c>
      <c r="B924" s="4" t="s">
        <v>1876</v>
      </c>
      <c r="C924" s="3" t="s">
        <v>1877</v>
      </c>
      <c r="D924" s="11">
        <v>163700</v>
      </c>
      <c r="E924" s="11">
        <v>90440</v>
      </c>
      <c r="F924" s="9">
        <f>E924/D924*100</f>
        <v>55.247403787416005</v>
      </c>
      <c r="G924" s="6" t="s">
        <v>20</v>
      </c>
      <c r="H924">
        <v>2261</v>
      </c>
      <c r="I924" s="11">
        <f>E924/H924</f>
        <v>40</v>
      </c>
      <c r="J924" t="s">
        <v>21</v>
      </c>
      <c r="K924" t="s">
        <v>22</v>
      </c>
      <c r="L924" s="19">
        <f>(((N924/60)/60)/24)+DATE(1970,1,1)</f>
        <v>43443.25</v>
      </c>
      <c r="M924" s="16">
        <f>(((N924/60)/60)/24)+DATE(1970,1,1)</f>
        <v>43443.25</v>
      </c>
      <c r="N924">
        <v>1544335200</v>
      </c>
      <c r="O924" s="19">
        <f>(((P924/60)/60)/24)+DATE(1970,1,1)</f>
        <v>43452.25</v>
      </c>
      <c r="P924">
        <v>1545112800</v>
      </c>
      <c r="Q924" t="b">
        <v>0</v>
      </c>
      <c r="R924" t="b">
        <v>1</v>
      </c>
      <c r="S924" t="s">
        <v>319</v>
      </c>
      <c r="T924" t="str">
        <f>LEFT(S924,FIND("~",SUBSTITUTE(S924,"/","~",LEN(S924)-LEN(SUBSTITUTE(S924,"/",""))))-1)</f>
        <v>music</v>
      </c>
      <c r="U924" t="str">
        <f>RIGHT(S924,LEN(S924)-FIND("/",S924))</f>
        <v>world music</v>
      </c>
    </row>
    <row r="925" spans="1:21" x14ac:dyDescent="0.35">
      <c r="A925">
        <v>923</v>
      </c>
      <c r="B925" s="4" t="s">
        <v>1878</v>
      </c>
      <c r="C925" s="3" t="s">
        <v>1879</v>
      </c>
      <c r="D925" s="11">
        <v>163800</v>
      </c>
      <c r="E925" s="11">
        <v>4044</v>
      </c>
      <c r="F925" s="9">
        <f>E925/D925*100</f>
        <v>2.468864468864469</v>
      </c>
      <c r="G925" s="6" t="s">
        <v>20</v>
      </c>
      <c r="H925">
        <v>40</v>
      </c>
      <c r="I925" s="11">
        <f>E925/H925</f>
        <v>101.1</v>
      </c>
      <c r="J925" t="s">
        <v>21</v>
      </c>
      <c r="K925" t="s">
        <v>22</v>
      </c>
      <c r="L925" s="19">
        <f>(((N925/60)/60)/24)+DATE(1970,1,1)</f>
        <v>40373.208333333336</v>
      </c>
      <c r="M925" s="16">
        <f>(((N925/60)/60)/24)+DATE(1970,1,1)</f>
        <v>40373.208333333336</v>
      </c>
      <c r="N925">
        <v>1279083600</v>
      </c>
      <c r="O925" s="19">
        <f>(((P925/60)/60)/24)+DATE(1970,1,1)</f>
        <v>40374.208333333336</v>
      </c>
      <c r="P925">
        <v>1279170000</v>
      </c>
      <c r="Q925" t="b">
        <v>0</v>
      </c>
      <c r="R925" t="b">
        <v>0</v>
      </c>
      <c r="S925" t="s">
        <v>33</v>
      </c>
      <c r="T925" t="str">
        <f>LEFT(S925,FIND("~",SUBSTITUTE(S925,"/","~",LEN(S925)-LEN(SUBSTITUTE(S925,"/",""))))-1)</f>
        <v>theater</v>
      </c>
      <c r="U925" t="str">
        <f>RIGHT(S925,LEN(S925)-FIND("/",S925))</f>
        <v>plays</v>
      </c>
    </row>
    <row r="926" spans="1:21" x14ac:dyDescent="0.35">
      <c r="A926">
        <v>924</v>
      </c>
      <c r="B926" s="4" t="s">
        <v>1880</v>
      </c>
      <c r="C926" s="3" t="s">
        <v>1881</v>
      </c>
      <c r="D926" s="11">
        <v>164100</v>
      </c>
      <c r="E926" s="11">
        <v>192292</v>
      </c>
      <c r="F926" s="9">
        <f>E926/D926*100</f>
        <v>117.17976843388178</v>
      </c>
      <c r="G926" s="6" t="s">
        <v>20</v>
      </c>
      <c r="H926">
        <v>2289</v>
      </c>
      <c r="I926" s="11">
        <f>E926/H926</f>
        <v>84.006989951944078</v>
      </c>
      <c r="J926" t="s">
        <v>107</v>
      </c>
      <c r="K926" t="s">
        <v>108</v>
      </c>
      <c r="L926" s="19">
        <f>(((N926/60)/60)/24)+DATE(1970,1,1)</f>
        <v>43769.208333333328</v>
      </c>
      <c r="M926" s="16">
        <f>(((N926/60)/60)/24)+DATE(1970,1,1)</f>
        <v>43769.208333333328</v>
      </c>
      <c r="N926">
        <v>1572498000</v>
      </c>
      <c r="O926" s="19">
        <f>(((P926/60)/60)/24)+DATE(1970,1,1)</f>
        <v>43780.25</v>
      </c>
      <c r="P926">
        <v>1573452000</v>
      </c>
      <c r="Q926" t="b">
        <v>0</v>
      </c>
      <c r="R926" t="b">
        <v>0</v>
      </c>
      <c r="S926" t="s">
        <v>33</v>
      </c>
      <c r="T926" t="str">
        <f>LEFT(S926,FIND("~",SUBSTITUTE(S926,"/","~",LEN(S926)-LEN(SUBSTITUTE(S926,"/",""))))-1)</f>
        <v>theater</v>
      </c>
      <c r="U926" t="str">
        <f>RIGHT(S926,LEN(S926)-FIND("/",S926))</f>
        <v>plays</v>
      </c>
    </row>
    <row r="927" spans="1:21" ht="31" x14ac:dyDescent="0.35">
      <c r="A927">
        <v>925</v>
      </c>
      <c r="B927" s="4" t="s">
        <v>1882</v>
      </c>
      <c r="C927" s="3" t="s">
        <v>1883</v>
      </c>
      <c r="D927" s="11">
        <v>164500</v>
      </c>
      <c r="E927" s="11">
        <v>6722</v>
      </c>
      <c r="F927" s="9">
        <f>E927/D927*100</f>
        <v>4.0863221884498477</v>
      </c>
      <c r="G927" s="6" t="s">
        <v>20</v>
      </c>
      <c r="H927">
        <v>65</v>
      </c>
      <c r="I927" s="11">
        <f>E927/H927</f>
        <v>103.41538461538461</v>
      </c>
      <c r="J927" t="s">
        <v>21</v>
      </c>
      <c r="K927" t="s">
        <v>22</v>
      </c>
      <c r="L927" s="19">
        <f>(((N927/60)/60)/24)+DATE(1970,1,1)</f>
        <v>43000.208333333328</v>
      </c>
      <c r="M927" s="16">
        <f>(((N927/60)/60)/24)+DATE(1970,1,1)</f>
        <v>43000.208333333328</v>
      </c>
      <c r="N927">
        <v>1506056400</v>
      </c>
      <c r="O927" s="19">
        <f>(((P927/60)/60)/24)+DATE(1970,1,1)</f>
        <v>43012.208333333328</v>
      </c>
      <c r="P927">
        <v>1507093200</v>
      </c>
      <c r="Q927" t="b">
        <v>0</v>
      </c>
      <c r="R927" t="b">
        <v>0</v>
      </c>
      <c r="S927" t="s">
        <v>33</v>
      </c>
      <c r="T927" t="str">
        <f>LEFT(S927,FIND("~",SUBSTITUTE(S927,"/","~",LEN(S927)-LEN(SUBSTITUTE(S927,"/",""))))-1)</f>
        <v>theater</v>
      </c>
      <c r="U927" t="str">
        <f>RIGHT(S927,LEN(S927)-FIND("/",S927))</f>
        <v>plays</v>
      </c>
    </row>
    <row r="928" spans="1:21" x14ac:dyDescent="0.35">
      <c r="A928">
        <v>926</v>
      </c>
      <c r="B928" s="4" t="s">
        <v>1884</v>
      </c>
      <c r="C928" s="3" t="s">
        <v>1885</v>
      </c>
      <c r="D928" s="11">
        <v>164700</v>
      </c>
      <c r="E928" s="11">
        <v>1577</v>
      </c>
      <c r="F928" s="9">
        <f>E928/D928*100</f>
        <v>0.95749848208864596</v>
      </c>
      <c r="G928" s="6" t="s">
        <v>20</v>
      </c>
      <c r="H928">
        <v>15</v>
      </c>
      <c r="I928" s="11">
        <f>E928/H928</f>
        <v>105.13333333333334</v>
      </c>
      <c r="J928" t="s">
        <v>21</v>
      </c>
      <c r="K928" t="s">
        <v>22</v>
      </c>
      <c r="L928" s="19">
        <f>(((N928/60)/60)/24)+DATE(1970,1,1)</f>
        <v>42502.208333333328</v>
      </c>
      <c r="M928" s="16">
        <f>(((N928/60)/60)/24)+DATE(1970,1,1)</f>
        <v>42502.208333333328</v>
      </c>
      <c r="N928">
        <v>1463029200</v>
      </c>
      <c r="O928" s="19">
        <f>(((P928/60)/60)/24)+DATE(1970,1,1)</f>
        <v>42506.208333333328</v>
      </c>
      <c r="P928">
        <v>1463374800</v>
      </c>
      <c r="Q928" t="b">
        <v>0</v>
      </c>
      <c r="R928" t="b">
        <v>0</v>
      </c>
      <c r="S928" t="s">
        <v>17</v>
      </c>
      <c r="T928" t="str">
        <f>LEFT(S928,FIND("~",SUBSTITUTE(S928,"/","~",LEN(S928)-LEN(SUBSTITUTE(S928,"/",""))))-1)</f>
        <v>food</v>
      </c>
      <c r="U928" t="str">
        <f>RIGHT(S928,LEN(S928)-FIND("/",S928))</f>
        <v>food trucks</v>
      </c>
    </row>
    <row r="929" spans="1:21" x14ac:dyDescent="0.35">
      <c r="A929">
        <v>927</v>
      </c>
      <c r="B929" s="4" t="s">
        <v>1886</v>
      </c>
      <c r="C929" s="3" t="s">
        <v>1887</v>
      </c>
      <c r="D929" s="11">
        <v>166700</v>
      </c>
      <c r="E929" s="11">
        <v>3301</v>
      </c>
      <c r="F929" s="9">
        <f>E929/D929*100</f>
        <v>1.9802039592081582</v>
      </c>
      <c r="G929" s="6" t="s">
        <v>20</v>
      </c>
      <c r="H929">
        <v>37</v>
      </c>
      <c r="I929" s="11">
        <f>E929/H929</f>
        <v>89.21621621621621</v>
      </c>
      <c r="J929" t="s">
        <v>21</v>
      </c>
      <c r="K929" t="s">
        <v>22</v>
      </c>
      <c r="L929" s="19">
        <f>(((N929/60)/60)/24)+DATE(1970,1,1)</f>
        <v>41102.208333333336</v>
      </c>
      <c r="M929" s="16">
        <f>(((N929/60)/60)/24)+DATE(1970,1,1)</f>
        <v>41102.208333333336</v>
      </c>
      <c r="N929">
        <v>1342069200</v>
      </c>
      <c r="O929" s="19">
        <f>(((P929/60)/60)/24)+DATE(1970,1,1)</f>
        <v>41131.208333333336</v>
      </c>
      <c r="P929">
        <v>1344574800</v>
      </c>
      <c r="Q929" t="b">
        <v>0</v>
      </c>
      <c r="R929" t="b">
        <v>0</v>
      </c>
      <c r="S929" t="s">
        <v>33</v>
      </c>
      <c r="T929" t="str">
        <f>LEFT(S929,FIND("~",SUBSTITUTE(S929,"/","~",LEN(S929)-LEN(SUBSTITUTE(S929,"/",""))))-1)</f>
        <v>theater</v>
      </c>
      <c r="U929" t="str">
        <f>RIGHT(S929,LEN(S929)-FIND("/",S929))</f>
        <v>plays</v>
      </c>
    </row>
    <row r="930" spans="1:21" x14ac:dyDescent="0.35">
      <c r="A930">
        <v>928</v>
      </c>
      <c r="B930" s="4" t="s">
        <v>1888</v>
      </c>
      <c r="C930" s="3" t="s">
        <v>1889</v>
      </c>
      <c r="D930" s="11">
        <v>167400</v>
      </c>
      <c r="E930" s="11">
        <v>196386</v>
      </c>
      <c r="F930" s="9">
        <f>E930/D930*100</f>
        <v>117.31541218637993</v>
      </c>
      <c r="G930" s="6" t="s">
        <v>20</v>
      </c>
      <c r="H930">
        <v>3777</v>
      </c>
      <c r="I930" s="11">
        <f>E930/H930</f>
        <v>51.995234312946785</v>
      </c>
      <c r="J930" t="s">
        <v>107</v>
      </c>
      <c r="K930" t="s">
        <v>108</v>
      </c>
      <c r="L930" s="19">
        <f>(((N930/60)/60)/24)+DATE(1970,1,1)</f>
        <v>41637.25</v>
      </c>
      <c r="M930" s="16">
        <f>(((N930/60)/60)/24)+DATE(1970,1,1)</f>
        <v>41637.25</v>
      </c>
      <c r="N930">
        <v>1388296800</v>
      </c>
      <c r="O930" s="19">
        <f>(((P930/60)/60)/24)+DATE(1970,1,1)</f>
        <v>41646.25</v>
      </c>
      <c r="P930">
        <v>1389074400</v>
      </c>
      <c r="Q930" t="b">
        <v>0</v>
      </c>
      <c r="R930" t="b">
        <v>0</v>
      </c>
      <c r="S930" t="s">
        <v>28</v>
      </c>
      <c r="T930" t="str">
        <f>LEFT(S930,FIND("~",SUBSTITUTE(S930,"/","~",LEN(S930)-LEN(SUBSTITUTE(S930,"/",""))))-1)</f>
        <v>technology</v>
      </c>
      <c r="U930" t="str">
        <f>RIGHT(S930,LEN(S930)-FIND("/",S930))</f>
        <v>web</v>
      </c>
    </row>
    <row r="931" spans="1:21" x14ac:dyDescent="0.35">
      <c r="A931">
        <v>929</v>
      </c>
      <c r="B931" s="4" t="s">
        <v>1890</v>
      </c>
      <c r="C931" s="3" t="s">
        <v>1891</v>
      </c>
      <c r="D931" s="11">
        <v>167400</v>
      </c>
      <c r="E931" s="11">
        <v>11952</v>
      </c>
      <c r="F931" s="9">
        <f>E931/D931*100</f>
        <v>7.139784946236559</v>
      </c>
      <c r="G931" s="6" t="s">
        <v>20</v>
      </c>
      <c r="H931">
        <v>184</v>
      </c>
      <c r="I931" s="11">
        <f>E931/H931</f>
        <v>64.956521739130437</v>
      </c>
      <c r="J931" t="s">
        <v>40</v>
      </c>
      <c r="K931" t="s">
        <v>41</v>
      </c>
      <c r="L931" s="19">
        <f>(((N931/60)/60)/24)+DATE(1970,1,1)</f>
        <v>42858.208333333328</v>
      </c>
      <c r="M931" s="16">
        <f>(((N931/60)/60)/24)+DATE(1970,1,1)</f>
        <v>42858.208333333328</v>
      </c>
      <c r="N931">
        <v>1493787600</v>
      </c>
      <c r="O931" s="19">
        <f>(((P931/60)/60)/24)+DATE(1970,1,1)</f>
        <v>42872.208333333328</v>
      </c>
      <c r="P931">
        <v>1494997200</v>
      </c>
      <c r="Q931" t="b">
        <v>0</v>
      </c>
      <c r="R931" t="b">
        <v>0</v>
      </c>
      <c r="S931" t="s">
        <v>33</v>
      </c>
      <c r="T931" t="str">
        <f>LEFT(S931,FIND("~",SUBSTITUTE(S931,"/","~",LEN(S931)-LEN(SUBSTITUTE(S931,"/",""))))-1)</f>
        <v>theater</v>
      </c>
      <c r="U931" t="str">
        <f>RIGHT(S931,LEN(S931)-FIND("/",S931))</f>
        <v>plays</v>
      </c>
    </row>
    <row r="932" spans="1:21" x14ac:dyDescent="0.35">
      <c r="A932">
        <v>930</v>
      </c>
      <c r="B932" s="4" t="s">
        <v>1892</v>
      </c>
      <c r="C932" s="3" t="s">
        <v>1893</v>
      </c>
      <c r="D932" s="11">
        <v>167500</v>
      </c>
      <c r="E932" s="11">
        <v>3930</v>
      </c>
      <c r="F932" s="9">
        <f>E932/D932*100</f>
        <v>2.3462686567164179</v>
      </c>
      <c r="G932" s="6" t="s">
        <v>20</v>
      </c>
      <c r="H932">
        <v>85</v>
      </c>
      <c r="I932" s="11">
        <f>E932/H932</f>
        <v>46.235294117647058</v>
      </c>
      <c r="J932" t="s">
        <v>21</v>
      </c>
      <c r="K932" t="s">
        <v>22</v>
      </c>
      <c r="L932" s="19">
        <f>(((N932/60)/60)/24)+DATE(1970,1,1)</f>
        <v>42060.25</v>
      </c>
      <c r="M932" s="16">
        <f>(((N932/60)/60)/24)+DATE(1970,1,1)</f>
        <v>42060.25</v>
      </c>
      <c r="N932">
        <v>1424844000</v>
      </c>
      <c r="O932" s="19">
        <f>(((P932/60)/60)/24)+DATE(1970,1,1)</f>
        <v>42067.25</v>
      </c>
      <c r="P932">
        <v>1425448800</v>
      </c>
      <c r="Q932" t="b">
        <v>0</v>
      </c>
      <c r="R932" t="b">
        <v>1</v>
      </c>
      <c r="S932" t="s">
        <v>33</v>
      </c>
      <c r="T932" t="str">
        <f>LEFT(S932,FIND("~",SUBSTITUTE(S932,"/","~",LEN(S932)-LEN(SUBSTITUTE(S932,"/",""))))-1)</f>
        <v>theater</v>
      </c>
      <c r="U932" t="str">
        <f>RIGHT(S932,LEN(S932)-FIND("/",S932))</f>
        <v>plays</v>
      </c>
    </row>
    <row r="933" spans="1:21" x14ac:dyDescent="0.35">
      <c r="A933">
        <v>931</v>
      </c>
      <c r="B933" s="4" t="s">
        <v>1894</v>
      </c>
      <c r="C933" s="3" t="s">
        <v>1895</v>
      </c>
      <c r="D933" s="11">
        <v>168500</v>
      </c>
      <c r="E933" s="11">
        <v>5729</v>
      </c>
      <c r="F933" s="9">
        <f>E933/D933*100</f>
        <v>3.4000000000000004</v>
      </c>
      <c r="G933" s="6" t="s">
        <v>20</v>
      </c>
      <c r="H933">
        <v>112</v>
      </c>
      <c r="I933" s="11">
        <f>E933/H933</f>
        <v>51.151785714285715</v>
      </c>
      <c r="J933" t="s">
        <v>21</v>
      </c>
      <c r="K933" t="s">
        <v>22</v>
      </c>
      <c r="L933" s="19">
        <f>(((N933/60)/60)/24)+DATE(1970,1,1)</f>
        <v>41818.208333333336</v>
      </c>
      <c r="M933" s="16">
        <f>(((N933/60)/60)/24)+DATE(1970,1,1)</f>
        <v>41818.208333333336</v>
      </c>
      <c r="N933">
        <v>1403931600</v>
      </c>
      <c r="O933" s="19">
        <f>(((P933/60)/60)/24)+DATE(1970,1,1)</f>
        <v>41820.208333333336</v>
      </c>
      <c r="P933">
        <v>1404104400</v>
      </c>
      <c r="Q933" t="b">
        <v>0</v>
      </c>
      <c r="R933" t="b">
        <v>1</v>
      </c>
      <c r="S933" t="s">
        <v>33</v>
      </c>
      <c r="T933" t="str">
        <f>LEFT(S933,FIND("~",SUBSTITUTE(S933,"/","~",LEN(S933)-LEN(SUBSTITUTE(S933,"/",""))))-1)</f>
        <v>theater</v>
      </c>
      <c r="U933" t="str">
        <f>RIGHT(S933,LEN(S933)-FIND("/",S933))</f>
        <v>plays</v>
      </c>
    </row>
    <row r="934" spans="1:21" x14ac:dyDescent="0.35">
      <c r="A934">
        <v>932</v>
      </c>
      <c r="B934" s="4" t="s">
        <v>1896</v>
      </c>
      <c r="C934" s="3" t="s">
        <v>1897</v>
      </c>
      <c r="D934" s="11">
        <v>168500</v>
      </c>
      <c r="E934" s="11">
        <v>4883</v>
      </c>
      <c r="F934" s="9">
        <f>E934/D934*100</f>
        <v>2.8979228486646886</v>
      </c>
      <c r="G934" s="6" t="s">
        <v>20</v>
      </c>
      <c r="H934">
        <v>144</v>
      </c>
      <c r="I934" s="11">
        <f>E934/H934</f>
        <v>33.909722222222221</v>
      </c>
      <c r="J934" t="s">
        <v>21</v>
      </c>
      <c r="K934" t="s">
        <v>22</v>
      </c>
      <c r="L934" s="19">
        <f>(((N934/60)/60)/24)+DATE(1970,1,1)</f>
        <v>41709.208333333336</v>
      </c>
      <c r="M934" s="16">
        <f>(((N934/60)/60)/24)+DATE(1970,1,1)</f>
        <v>41709.208333333336</v>
      </c>
      <c r="N934">
        <v>1394514000</v>
      </c>
      <c r="O934" s="19">
        <f>(((P934/60)/60)/24)+DATE(1970,1,1)</f>
        <v>41712.208333333336</v>
      </c>
      <c r="P934">
        <v>1394773200</v>
      </c>
      <c r="Q934" t="b">
        <v>0</v>
      </c>
      <c r="R934" t="b">
        <v>0</v>
      </c>
      <c r="S934" t="s">
        <v>23</v>
      </c>
      <c r="T934" t="str">
        <f>LEFT(S934,FIND("~",SUBSTITUTE(S934,"/","~",LEN(S934)-LEN(SUBSTITUTE(S934,"/",""))))-1)</f>
        <v>music</v>
      </c>
      <c r="U934" t="str">
        <f>RIGHT(S934,LEN(S934)-FIND("/",S934))</f>
        <v>rock</v>
      </c>
    </row>
    <row r="935" spans="1:21" x14ac:dyDescent="0.35">
      <c r="A935">
        <v>933</v>
      </c>
      <c r="B935" s="4" t="s">
        <v>1898</v>
      </c>
      <c r="C935" s="3" t="s">
        <v>1899</v>
      </c>
      <c r="D935" s="11">
        <v>168600</v>
      </c>
      <c r="E935" s="11">
        <v>175015</v>
      </c>
      <c r="F935" s="9">
        <f>E935/D935*100</f>
        <v>103.80486358244366</v>
      </c>
      <c r="G935" s="6" t="s">
        <v>20</v>
      </c>
      <c r="H935">
        <v>1902</v>
      </c>
      <c r="I935" s="11">
        <f>E935/H935</f>
        <v>92.016298633017882</v>
      </c>
      <c r="J935" t="s">
        <v>21</v>
      </c>
      <c r="K935" t="s">
        <v>22</v>
      </c>
      <c r="L935" s="19">
        <f>(((N935/60)/60)/24)+DATE(1970,1,1)</f>
        <v>41372.208333333336</v>
      </c>
      <c r="M935" s="16">
        <f>(((N935/60)/60)/24)+DATE(1970,1,1)</f>
        <v>41372.208333333336</v>
      </c>
      <c r="N935">
        <v>1365397200</v>
      </c>
      <c r="O935" s="19">
        <f>(((P935/60)/60)/24)+DATE(1970,1,1)</f>
        <v>41385.208333333336</v>
      </c>
      <c r="P935">
        <v>1366520400</v>
      </c>
      <c r="Q935" t="b">
        <v>0</v>
      </c>
      <c r="R935" t="b">
        <v>0</v>
      </c>
      <c r="S935" t="s">
        <v>33</v>
      </c>
      <c r="T935" t="str">
        <f>LEFT(S935,FIND("~",SUBSTITUTE(S935,"/","~",LEN(S935)-LEN(SUBSTITUTE(S935,"/",""))))-1)</f>
        <v>theater</v>
      </c>
      <c r="U935" t="str">
        <f>RIGHT(S935,LEN(S935)-FIND("/",S935))</f>
        <v>plays</v>
      </c>
    </row>
    <row r="936" spans="1:21" x14ac:dyDescent="0.35">
      <c r="A936">
        <v>934</v>
      </c>
      <c r="B936" s="4" t="s">
        <v>1900</v>
      </c>
      <c r="C936" s="3" t="s">
        <v>1901</v>
      </c>
      <c r="D936" s="11">
        <v>168700</v>
      </c>
      <c r="E936" s="11">
        <v>11280</v>
      </c>
      <c r="F936" s="9">
        <f>E936/D936*100</f>
        <v>6.6864256075874335</v>
      </c>
      <c r="G936" s="6" t="s">
        <v>20</v>
      </c>
      <c r="H936">
        <v>105</v>
      </c>
      <c r="I936" s="11">
        <f>E936/H936</f>
        <v>107.42857142857143</v>
      </c>
      <c r="J936" t="s">
        <v>21</v>
      </c>
      <c r="K936" t="s">
        <v>22</v>
      </c>
      <c r="L936" s="19">
        <f>(((N936/60)/60)/24)+DATE(1970,1,1)</f>
        <v>42422.25</v>
      </c>
      <c r="M936" s="16">
        <f>(((N936/60)/60)/24)+DATE(1970,1,1)</f>
        <v>42422.25</v>
      </c>
      <c r="N936">
        <v>1456120800</v>
      </c>
      <c r="O936" s="19">
        <f>(((P936/60)/60)/24)+DATE(1970,1,1)</f>
        <v>42428.25</v>
      </c>
      <c r="P936">
        <v>1456639200</v>
      </c>
      <c r="Q936" t="b">
        <v>0</v>
      </c>
      <c r="R936" t="b">
        <v>0</v>
      </c>
      <c r="S936" t="s">
        <v>33</v>
      </c>
      <c r="T936" t="str">
        <f>LEFT(S936,FIND("~",SUBSTITUTE(S936,"/","~",LEN(S936)-LEN(SUBSTITUTE(S936,"/",""))))-1)</f>
        <v>theater</v>
      </c>
      <c r="U936" t="str">
        <f>RIGHT(S936,LEN(S936)-FIND("/",S936))</f>
        <v>plays</v>
      </c>
    </row>
    <row r="937" spans="1:21" ht="31" x14ac:dyDescent="0.35">
      <c r="A937">
        <v>935</v>
      </c>
      <c r="B937" s="4" t="s">
        <v>1902</v>
      </c>
      <c r="C937" s="3" t="s">
        <v>1903</v>
      </c>
      <c r="D937" s="11">
        <v>169400</v>
      </c>
      <c r="E937" s="11">
        <v>10012</v>
      </c>
      <c r="F937" s="9">
        <f>E937/D937*100</f>
        <v>5.9102715466351832</v>
      </c>
      <c r="G937" s="6" t="s">
        <v>20</v>
      </c>
      <c r="H937">
        <v>132</v>
      </c>
      <c r="I937" s="11">
        <f>E937/H937</f>
        <v>75.848484848484844</v>
      </c>
      <c r="J937" t="s">
        <v>21</v>
      </c>
      <c r="K937" t="s">
        <v>22</v>
      </c>
      <c r="L937" s="19">
        <f>(((N937/60)/60)/24)+DATE(1970,1,1)</f>
        <v>42209.208333333328</v>
      </c>
      <c r="M937" s="16">
        <f>(((N937/60)/60)/24)+DATE(1970,1,1)</f>
        <v>42209.208333333328</v>
      </c>
      <c r="N937">
        <v>1437714000</v>
      </c>
      <c r="O937" s="19">
        <f>(((P937/60)/60)/24)+DATE(1970,1,1)</f>
        <v>42216.208333333328</v>
      </c>
      <c r="P937">
        <v>1438318800</v>
      </c>
      <c r="Q937" t="b">
        <v>0</v>
      </c>
      <c r="R937" t="b">
        <v>0</v>
      </c>
      <c r="S937" t="s">
        <v>33</v>
      </c>
      <c r="T937" t="str">
        <f>LEFT(S937,FIND("~",SUBSTITUTE(S937,"/","~",LEN(S937)-LEN(SUBSTITUTE(S937,"/",""))))-1)</f>
        <v>theater</v>
      </c>
      <c r="U937" t="str">
        <f>RIGHT(S937,LEN(S937)-FIND("/",S937))</f>
        <v>plays</v>
      </c>
    </row>
    <row r="938" spans="1:21" x14ac:dyDescent="0.35">
      <c r="A938">
        <v>936</v>
      </c>
      <c r="B938" s="4" t="s">
        <v>1246</v>
      </c>
      <c r="C938" s="3" t="s">
        <v>1904</v>
      </c>
      <c r="D938" s="11">
        <v>169700</v>
      </c>
      <c r="E938" s="11">
        <v>1690</v>
      </c>
      <c r="F938" s="9">
        <f>E938/D938*100</f>
        <v>0.99587507365939898</v>
      </c>
      <c r="G938" s="6" t="s">
        <v>20</v>
      </c>
      <c r="H938">
        <v>21</v>
      </c>
      <c r="I938" s="11">
        <f>E938/H938</f>
        <v>80.476190476190482</v>
      </c>
      <c r="J938" t="s">
        <v>21</v>
      </c>
      <c r="K938" t="s">
        <v>22</v>
      </c>
      <c r="L938" s="19">
        <f>(((N938/60)/60)/24)+DATE(1970,1,1)</f>
        <v>43668.208333333328</v>
      </c>
      <c r="M938" s="16">
        <f>(((N938/60)/60)/24)+DATE(1970,1,1)</f>
        <v>43668.208333333328</v>
      </c>
      <c r="N938">
        <v>1563771600</v>
      </c>
      <c r="O938" s="19">
        <f>(((P938/60)/60)/24)+DATE(1970,1,1)</f>
        <v>43671.208333333328</v>
      </c>
      <c r="P938">
        <v>1564030800</v>
      </c>
      <c r="Q938" t="b">
        <v>1</v>
      </c>
      <c r="R938" t="b">
        <v>0</v>
      </c>
      <c r="S938" t="s">
        <v>33</v>
      </c>
      <c r="T938" t="str">
        <f>LEFT(S938,FIND("~",SUBSTITUTE(S938,"/","~",LEN(S938)-LEN(SUBSTITUTE(S938,"/",""))))-1)</f>
        <v>theater</v>
      </c>
      <c r="U938" t="str">
        <f>RIGHT(S938,LEN(S938)-FIND("/",S938))</f>
        <v>plays</v>
      </c>
    </row>
    <row r="939" spans="1:21" x14ac:dyDescent="0.35">
      <c r="A939">
        <v>937</v>
      </c>
      <c r="B939" s="4" t="s">
        <v>1905</v>
      </c>
      <c r="C939" s="3" t="s">
        <v>1906</v>
      </c>
      <c r="D939" s="11">
        <v>170400</v>
      </c>
      <c r="E939" s="11">
        <v>84891</v>
      </c>
      <c r="F939" s="9">
        <f>E939/D939*100</f>
        <v>49.818661971830984</v>
      </c>
      <c r="G939" s="6" t="s">
        <v>20</v>
      </c>
      <c r="H939">
        <v>976</v>
      </c>
      <c r="I939" s="11">
        <f>E939/H939</f>
        <v>86.978483606557376</v>
      </c>
      <c r="J939" t="s">
        <v>21</v>
      </c>
      <c r="K939" t="s">
        <v>22</v>
      </c>
      <c r="L939" s="19">
        <f>(((N939/60)/60)/24)+DATE(1970,1,1)</f>
        <v>42334.25</v>
      </c>
      <c r="M939" s="16">
        <f>(((N939/60)/60)/24)+DATE(1970,1,1)</f>
        <v>42334.25</v>
      </c>
      <c r="N939">
        <v>1448517600</v>
      </c>
      <c r="O939" s="19">
        <f>(((P939/60)/60)/24)+DATE(1970,1,1)</f>
        <v>42343.25</v>
      </c>
      <c r="P939">
        <v>1449295200</v>
      </c>
      <c r="Q939" t="b">
        <v>0</v>
      </c>
      <c r="R939" t="b">
        <v>0</v>
      </c>
      <c r="S939" t="s">
        <v>42</v>
      </c>
      <c r="T939" t="str">
        <f>LEFT(S939,FIND("~",SUBSTITUTE(S939,"/","~",LEN(S939)-LEN(SUBSTITUTE(S939,"/",""))))-1)</f>
        <v>film &amp; video</v>
      </c>
      <c r="U939" t="str">
        <f>RIGHT(S939,LEN(S939)-FIND("/",S939))</f>
        <v>documentary</v>
      </c>
    </row>
    <row r="940" spans="1:21" x14ac:dyDescent="0.35">
      <c r="A940">
        <v>938</v>
      </c>
      <c r="B940" s="4" t="s">
        <v>1907</v>
      </c>
      <c r="C940" s="3" t="s">
        <v>1908</v>
      </c>
      <c r="D940" s="11">
        <v>170600</v>
      </c>
      <c r="E940" s="11">
        <v>10093</v>
      </c>
      <c r="F940" s="9">
        <f>E940/D940*100</f>
        <v>5.9161781946072685</v>
      </c>
      <c r="G940" s="6" t="s">
        <v>20</v>
      </c>
      <c r="H940">
        <v>96</v>
      </c>
      <c r="I940" s="11">
        <f>E940/H940</f>
        <v>105.13541666666667</v>
      </c>
      <c r="J940" t="s">
        <v>21</v>
      </c>
      <c r="K940" t="s">
        <v>22</v>
      </c>
      <c r="L940" s="19">
        <f>(((N940/60)/60)/24)+DATE(1970,1,1)</f>
        <v>43263.208333333328</v>
      </c>
      <c r="M940" s="16">
        <f>(((N940/60)/60)/24)+DATE(1970,1,1)</f>
        <v>43263.208333333328</v>
      </c>
      <c r="N940">
        <v>1528779600</v>
      </c>
      <c r="O940" s="19">
        <f>(((P940/60)/60)/24)+DATE(1970,1,1)</f>
        <v>43299.208333333328</v>
      </c>
      <c r="P940">
        <v>1531890000</v>
      </c>
      <c r="Q940" t="b">
        <v>0</v>
      </c>
      <c r="R940" t="b">
        <v>1</v>
      </c>
      <c r="S940" t="s">
        <v>119</v>
      </c>
      <c r="T940" t="str">
        <f>LEFT(S940,FIND("~",SUBSTITUTE(S940,"/","~",LEN(S940)-LEN(SUBSTITUTE(S940,"/",""))))-1)</f>
        <v>publishing</v>
      </c>
      <c r="U940" t="str">
        <f>RIGHT(S940,LEN(S940)-FIND("/",S940))</f>
        <v>fiction</v>
      </c>
    </row>
    <row r="941" spans="1:21" ht="31" x14ac:dyDescent="0.35">
      <c r="A941">
        <v>939</v>
      </c>
      <c r="B941" s="4" t="s">
        <v>1909</v>
      </c>
      <c r="C941" s="3" t="s">
        <v>1910</v>
      </c>
      <c r="D941" s="11">
        <v>170600</v>
      </c>
      <c r="E941" s="11">
        <v>3839</v>
      </c>
      <c r="F941" s="9">
        <f>E941/D941*100</f>
        <v>2.2502930832356389</v>
      </c>
      <c r="G941" s="6" t="s">
        <v>20</v>
      </c>
      <c r="H941">
        <v>67</v>
      </c>
      <c r="I941" s="11">
        <f>E941/H941</f>
        <v>57.298507462686565</v>
      </c>
      <c r="J941" t="s">
        <v>21</v>
      </c>
      <c r="K941" t="s">
        <v>22</v>
      </c>
      <c r="L941" s="19">
        <f>(((N941/60)/60)/24)+DATE(1970,1,1)</f>
        <v>40670.208333333336</v>
      </c>
      <c r="M941" s="16">
        <f>(((N941/60)/60)/24)+DATE(1970,1,1)</f>
        <v>40670.208333333336</v>
      </c>
      <c r="N941">
        <v>1304744400</v>
      </c>
      <c r="O941" s="19">
        <f>(((P941/60)/60)/24)+DATE(1970,1,1)</f>
        <v>40687.208333333336</v>
      </c>
      <c r="P941">
        <v>1306213200</v>
      </c>
      <c r="Q941" t="b">
        <v>0</v>
      </c>
      <c r="R941" t="b">
        <v>1</v>
      </c>
      <c r="S941" t="s">
        <v>89</v>
      </c>
      <c r="T941" t="str">
        <f>LEFT(S941,FIND("~",SUBSTITUTE(S941,"/","~",LEN(S941)-LEN(SUBSTITUTE(S941,"/",""))))-1)</f>
        <v>games</v>
      </c>
      <c r="U941" t="str">
        <f>RIGHT(S941,LEN(S941)-FIND("/",S941))</f>
        <v>video games</v>
      </c>
    </row>
    <row r="942" spans="1:21" x14ac:dyDescent="0.35">
      <c r="A942">
        <v>940</v>
      </c>
      <c r="B942" s="4" t="s">
        <v>1911</v>
      </c>
      <c r="C942" s="3" t="s">
        <v>1912</v>
      </c>
      <c r="D942" s="11">
        <v>170700</v>
      </c>
      <c r="E942" s="11">
        <v>6161</v>
      </c>
      <c r="F942" s="9">
        <f>E942/D942*100</f>
        <v>3.6092560046865847</v>
      </c>
      <c r="G942" s="6" t="s">
        <v>20</v>
      </c>
      <c r="H942">
        <v>66</v>
      </c>
      <c r="I942" s="11">
        <f>E942/H942</f>
        <v>93.348484848484844</v>
      </c>
      <c r="J942" t="s">
        <v>15</v>
      </c>
      <c r="K942" t="s">
        <v>16</v>
      </c>
      <c r="L942" s="19">
        <f>(((N942/60)/60)/24)+DATE(1970,1,1)</f>
        <v>41244.25</v>
      </c>
      <c r="M942" s="16">
        <f>(((N942/60)/60)/24)+DATE(1970,1,1)</f>
        <v>41244.25</v>
      </c>
      <c r="N942">
        <v>1354341600</v>
      </c>
      <c r="O942" s="19">
        <f>(((P942/60)/60)/24)+DATE(1970,1,1)</f>
        <v>41266.25</v>
      </c>
      <c r="P942">
        <v>1356242400</v>
      </c>
      <c r="Q942" t="b">
        <v>0</v>
      </c>
      <c r="R942" t="b">
        <v>0</v>
      </c>
      <c r="S942" t="s">
        <v>28</v>
      </c>
      <c r="T942" t="str">
        <f>LEFT(S942,FIND("~",SUBSTITUTE(S942,"/","~",LEN(S942)-LEN(SUBSTITUTE(S942,"/",""))))-1)</f>
        <v>technology</v>
      </c>
      <c r="U942" t="str">
        <f>RIGHT(S942,LEN(S942)-FIND("/",S942))</f>
        <v>web</v>
      </c>
    </row>
    <row r="943" spans="1:21" x14ac:dyDescent="0.35">
      <c r="A943">
        <v>941</v>
      </c>
      <c r="B943" s="4" t="s">
        <v>1913</v>
      </c>
      <c r="C943" s="3" t="s">
        <v>1914</v>
      </c>
      <c r="D943" s="11">
        <v>170800</v>
      </c>
      <c r="E943" s="11">
        <v>5615</v>
      </c>
      <c r="F943" s="9">
        <f>E943/D943*100</f>
        <v>3.2874707259953158</v>
      </c>
      <c r="G943" s="6" t="s">
        <v>20</v>
      </c>
      <c r="H943">
        <v>78</v>
      </c>
      <c r="I943" s="11">
        <f>E943/H943</f>
        <v>71.987179487179489</v>
      </c>
      <c r="J943" t="s">
        <v>21</v>
      </c>
      <c r="K943" t="s">
        <v>22</v>
      </c>
      <c r="L943" s="19">
        <f>(((N943/60)/60)/24)+DATE(1970,1,1)</f>
        <v>40552.25</v>
      </c>
      <c r="M943" s="16">
        <f>(((N943/60)/60)/24)+DATE(1970,1,1)</f>
        <v>40552.25</v>
      </c>
      <c r="N943">
        <v>1294552800</v>
      </c>
      <c r="O943" s="19">
        <f>(((P943/60)/60)/24)+DATE(1970,1,1)</f>
        <v>40587.25</v>
      </c>
      <c r="P943">
        <v>1297576800</v>
      </c>
      <c r="Q943" t="b">
        <v>1</v>
      </c>
      <c r="R943" t="b">
        <v>0</v>
      </c>
      <c r="S943" t="s">
        <v>33</v>
      </c>
      <c r="T943" t="str">
        <f>LEFT(S943,FIND("~",SUBSTITUTE(S943,"/","~",LEN(S943)-LEN(SUBSTITUTE(S943,"/",""))))-1)</f>
        <v>theater</v>
      </c>
      <c r="U943" t="str">
        <f>RIGHT(S943,LEN(S943)-FIND("/",S943))</f>
        <v>plays</v>
      </c>
    </row>
    <row r="944" spans="1:21" x14ac:dyDescent="0.35">
      <c r="A944">
        <v>942</v>
      </c>
      <c r="B944" s="4" t="s">
        <v>1907</v>
      </c>
      <c r="C944" s="3" t="s">
        <v>1915</v>
      </c>
      <c r="D944" s="11">
        <v>171000</v>
      </c>
      <c r="E944" s="11">
        <v>6205</v>
      </c>
      <c r="F944" s="9">
        <f>E944/D944*100</f>
        <v>3.628654970760234</v>
      </c>
      <c r="G944" s="6" t="s">
        <v>20</v>
      </c>
      <c r="H944">
        <v>67</v>
      </c>
      <c r="I944" s="11">
        <f>E944/H944</f>
        <v>92.611940298507463</v>
      </c>
      <c r="J944" t="s">
        <v>26</v>
      </c>
      <c r="K944" t="s">
        <v>27</v>
      </c>
      <c r="L944" s="19">
        <f>(((N944/60)/60)/24)+DATE(1970,1,1)</f>
        <v>40568.25</v>
      </c>
      <c r="M944" s="16">
        <f>(((N944/60)/60)/24)+DATE(1970,1,1)</f>
        <v>40568.25</v>
      </c>
      <c r="N944">
        <v>1295935200</v>
      </c>
      <c r="O944" s="19">
        <f>(((P944/60)/60)/24)+DATE(1970,1,1)</f>
        <v>40571.25</v>
      </c>
      <c r="P944">
        <v>1296194400</v>
      </c>
      <c r="Q944" t="b">
        <v>0</v>
      </c>
      <c r="R944" t="b">
        <v>0</v>
      </c>
      <c r="S944" t="s">
        <v>33</v>
      </c>
      <c r="T944" t="str">
        <f>LEFT(S944,FIND("~",SUBSTITUTE(S944,"/","~",LEN(S944)-LEN(SUBSTITUTE(S944,"/",""))))-1)</f>
        <v>theater</v>
      </c>
      <c r="U944" t="str">
        <f>RIGHT(S944,LEN(S944)-FIND("/",S944))</f>
        <v>plays</v>
      </c>
    </row>
    <row r="945" spans="1:21" x14ac:dyDescent="0.35">
      <c r="A945">
        <v>943</v>
      </c>
      <c r="B945" s="4" t="s">
        <v>1916</v>
      </c>
      <c r="C945" s="3" t="s">
        <v>1917</v>
      </c>
      <c r="D945" s="11">
        <v>171000</v>
      </c>
      <c r="E945" s="11">
        <v>11969</v>
      </c>
      <c r="F945" s="9">
        <f>E945/D945*100</f>
        <v>6.9994152046783622</v>
      </c>
      <c r="G945" s="6" t="s">
        <v>20</v>
      </c>
      <c r="H945">
        <v>114</v>
      </c>
      <c r="I945" s="11">
        <f>E945/H945</f>
        <v>104.99122807017544</v>
      </c>
      <c r="J945" t="s">
        <v>21</v>
      </c>
      <c r="K945" t="s">
        <v>22</v>
      </c>
      <c r="L945" s="19">
        <f>(((N945/60)/60)/24)+DATE(1970,1,1)</f>
        <v>41906.208333333336</v>
      </c>
      <c r="M945" s="16">
        <f>(((N945/60)/60)/24)+DATE(1970,1,1)</f>
        <v>41906.208333333336</v>
      </c>
      <c r="N945">
        <v>1411534800</v>
      </c>
      <c r="O945" s="19">
        <f>(((P945/60)/60)/24)+DATE(1970,1,1)</f>
        <v>41941.208333333336</v>
      </c>
      <c r="P945">
        <v>1414558800</v>
      </c>
      <c r="Q945" t="b">
        <v>0</v>
      </c>
      <c r="R945" t="b">
        <v>0</v>
      </c>
      <c r="S945" t="s">
        <v>17</v>
      </c>
      <c r="T945" t="str">
        <f>LEFT(S945,FIND("~",SUBSTITUTE(S945,"/","~",LEN(S945)-LEN(SUBSTITUTE(S945,"/",""))))-1)</f>
        <v>food</v>
      </c>
      <c r="U945" t="str">
        <f>RIGHT(S945,LEN(S945)-FIND("/",S945))</f>
        <v>food trucks</v>
      </c>
    </row>
    <row r="946" spans="1:21" x14ac:dyDescent="0.35">
      <c r="A946">
        <v>944</v>
      </c>
      <c r="B946" s="4" t="s">
        <v>1918</v>
      </c>
      <c r="C946" s="3" t="s">
        <v>1919</v>
      </c>
      <c r="D946" s="11">
        <v>171300</v>
      </c>
      <c r="E946" s="11">
        <v>8142</v>
      </c>
      <c r="F946" s="9">
        <f>E946/D946*100</f>
        <v>4.7530647985989489</v>
      </c>
      <c r="G946" s="6" t="s">
        <v>20</v>
      </c>
      <c r="H946">
        <v>263</v>
      </c>
      <c r="I946" s="11">
        <f>E946/H946</f>
        <v>30.958174904942965</v>
      </c>
      <c r="J946" t="s">
        <v>26</v>
      </c>
      <c r="K946" t="s">
        <v>27</v>
      </c>
      <c r="L946" s="19">
        <f>(((N946/60)/60)/24)+DATE(1970,1,1)</f>
        <v>42776.25</v>
      </c>
      <c r="M946" s="16">
        <f>(((N946/60)/60)/24)+DATE(1970,1,1)</f>
        <v>42776.25</v>
      </c>
      <c r="N946">
        <v>1486706400</v>
      </c>
      <c r="O946" s="19">
        <f>(((P946/60)/60)/24)+DATE(1970,1,1)</f>
        <v>42795.25</v>
      </c>
      <c r="P946">
        <v>1488348000</v>
      </c>
      <c r="Q946" t="b">
        <v>0</v>
      </c>
      <c r="R946" t="b">
        <v>0</v>
      </c>
      <c r="S946" t="s">
        <v>122</v>
      </c>
      <c r="T946" t="str">
        <f>LEFT(S946,FIND("~",SUBSTITUTE(S946,"/","~",LEN(S946)-LEN(SUBSTITUTE(S946,"/",""))))-1)</f>
        <v>photography</v>
      </c>
      <c r="U946" t="str">
        <f>RIGHT(S946,LEN(S946)-FIND("/",S946))</f>
        <v>photography books</v>
      </c>
    </row>
    <row r="947" spans="1:21" x14ac:dyDescent="0.35">
      <c r="A947">
        <v>945</v>
      </c>
      <c r="B947" s="4" t="s">
        <v>1920</v>
      </c>
      <c r="C947" s="3" t="s">
        <v>1921</v>
      </c>
      <c r="D947" s="11">
        <v>172000</v>
      </c>
      <c r="E947" s="11">
        <v>55805</v>
      </c>
      <c r="F947" s="9">
        <f>E947/D947*100</f>
        <v>32.444767441860463</v>
      </c>
      <c r="G947" s="6" t="s">
        <v>20</v>
      </c>
      <c r="H947">
        <v>1691</v>
      </c>
      <c r="I947" s="11">
        <f>E947/H947</f>
        <v>33.001182732111175</v>
      </c>
      <c r="J947" t="s">
        <v>21</v>
      </c>
      <c r="K947" t="s">
        <v>22</v>
      </c>
      <c r="L947" s="19">
        <f>(((N947/60)/60)/24)+DATE(1970,1,1)</f>
        <v>41004.208333333336</v>
      </c>
      <c r="M947" s="16">
        <f>(((N947/60)/60)/24)+DATE(1970,1,1)</f>
        <v>41004.208333333336</v>
      </c>
      <c r="N947">
        <v>1333602000</v>
      </c>
      <c r="O947" s="19">
        <f>(((P947/60)/60)/24)+DATE(1970,1,1)</f>
        <v>41019.208333333336</v>
      </c>
      <c r="P947">
        <v>1334898000</v>
      </c>
      <c r="Q947" t="b">
        <v>1</v>
      </c>
      <c r="R947" t="b">
        <v>0</v>
      </c>
      <c r="S947" t="s">
        <v>122</v>
      </c>
      <c r="T947" t="str">
        <f>LEFT(S947,FIND("~",SUBSTITUTE(S947,"/","~",LEN(S947)-LEN(SUBSTITUTE(S947,"/",""))))-1)</f>
        <v>photography</v>
      </c>
      <c r="U947" t="str">
        <f>RIGHT(S947,LEN(S947)-FIND("/",S947))</f>
        <v>photography books</v>
      </c>
    </row>
    <row r="948" spans="1:21" ht="31" x14ac:dyDescent="0.35">
      <c r="A948">
        <v>946</v>
      </c>
      <c r="B948" s="4" t="s">
        <v>1922</v>
      </c>
      <c r="C948" s="3" t="s">
        <v>1923</v>
      </c>
      <c r="D948" s="11">
        <v>172700</v>
      </c>
      <c r="E948" s="11">
        <v>15238</v>
      </c>
      <c r="F948" s="9">
        <f>E948/D948*100</f>
        <v>8.8233931673422124</v>
      </c>
      <c r="G948" s="6" t="s">
        <v>20</v>
      </c>
      <c r="H948">
        <v>181</v>
      </c>
      <c r="I948" s="11">
        <f>E948/H948</f>
        <v>84.187845303867405</v>
      </c>
      <c r="J948" t="s">
        <v>21</v>
      </c>
      <c r="K948" t="s">
        <v>22</v>
      </c>
      <c r="L948" s="19">
        <f>(((N948/60)/60)/24)+DATE(1970,1,1)</f>
        <v>40710.208333333336</v>
      </c>
      <c r="M948" s="16">
        <f>(((N948/60)/60)/24)+DATE(1970,1,1)</f>
        <v>40710.208333333336</v>
      </c>
      <c r="N948">
        <v>1308200400</v>
      </c>
      <c r="O948" s="19">
        <f>(((P948/60)/60)/24)+DATE(1970,1,1)</f>
        <v>40712.208333333336</v>
      </c>
      <c r="P948">
        <v>1308373200</v>
      </c>
      <c r="Q948" t="b">
        <v>0</v>
      </c>
      <c r="R948" t="b">
        <v>0</v>
      </c>
      <c r="S948" t="s">
        <v>33</v>
      </c>
      <c r="T948" t="str">
        <f>LEFT(S948,FIND("~",SUBSTITUTE(S948,"/","~",LEN(S948)-LEN(SUBSTITUTE(S948,"/",""))))-1)</f>
        <v>theater</v>
      </c>
      <c r="U948" t="str">
        <f>RIGHT(S948,LEN(S948)-FIND("/",S948))</f>
        <v>plays</v>
      </c>
    </row>
    <row r="949" spans="1:21" x14ac:dyDescent="0.35">
      <c r="A949">
        <v>947</v>
      </c>
      <c r="B949" s="4" t="s">
        <v>1924</v>
      </c>
      <c r="C949" s="3" t="s">
        <v>1925</v>
      </c>
      <c r="D949" s="11">
        <v>173800</v>
      </c>
      <c r="E949" s="11">
        <v>961</v>
      </c>
      <c r="F949" s="9">
        <f>E949/D949*100</f>
        <v>0.55293440736478705</v>
      </c>
      <c r="G949" s="6" t="s">
        <v>20</v>
      </c>
      <c r="H949">
        <v>13</v>
      </c>
      <c r="I949" s="11">
        <f>E949/H949</f>
        <v>73.92307692307692</v>
      </c>
      <c r="J949" t="s">
        <v>21</v>
      </c>
      <c r="K949" t="s">
        <v>22</v>
      </c>
      <c r="L949" s="19">
        <f>(((N949/60)/60)/24)+DATE(1970,1,1)</f>
        <v>41908.208333333336</v>
      </c>
      <c r="M949" s="16">
        <f>(((N949/60)/60)/24)+DATE(1970,1,1)</f>
        <v>41908.208333333336</v>
      </c>
      <c r="N949">
        <v>1411707600</v>
      </c>
      <c r="O949" s="19">
        <f>(((P949/60)/60)/24)+DATE(1970,1,1)</f>
        <v>41915.208333333336</v>
      </c>
      <c r="P949">
        <v>1412312400</v>
      </c>
      <c r="Q949" t="b">
        <v>0</v>
      </c>
      <c r="R949" t="b">
        <v>0</v>
      </c>
      <c r="S949" t="s">
        <v>33</v>
      </c>
      <c r="T949" t="str">
        <f>LEFT(S949,FIND("~",SUBSTITUTE(S949,"/","~",LEN(S949)-LEN(SUBSTITUTE(S949,"/",""))))-1)</f>
        <v>theater</v>
      </c>
      <c r="U949" t="str">
        <f>RIGHT(S949,LEN(S949)-FIND("/",S949))</f>
        <v>plays</v>
      </c>
    </row>
    <row r="950" spans="1:21" x14ac:dyDescent="0.35">
      <c r="A950">
        <v>948</v>
      </c>
      <c r="B950" s="4" t="s">
        <v>1926</v>
      </c>
      <c r="C950" s="3" t="s">
        <v>1927</v>
      </c>
      <c r="D950" s="11">
        <v>173900</v>
      </c>
      <c r="E950" s="11">
        <v>5918</v>
      </c>
      <c r="F950" s="9">
        <f>E950/D950*100</f>
        <v>3.4031052328924671</v>
      </c>
      <c r="G950" s="6" t="s">
        <v>20</v>
      </c>
      <c r="H950">
        <v>160</v>
      </c>
      <c r="I950" s="11">
        <f>E950/H950</f>
        <v>36.987499999999997</v>
      </c>
      <c r="J950" t="s">
        <v>21</v>
      </c>
      <c r="K950" t="s">
        <v>22</v>
      </c>
      <c r="L950" s="19">
        <f>(((N950/60)/60)/24)+DATE(1970,1,1)</f>
        <v>41985.25</v>
      </c>
      <c r="M950" s="16">
        <f>(((N950/60)/60)/24)+DATE(1970,1,1)</f>
        <v>41985.25</v>
      </c>
      <c r="N950">
        <v>1418364000</v>
      </c>
      <c r="O950" s="19">
        <f>(((P950/60)/60)/24)+DATE(1970,1,1)</f>
        <v>41995.25</v>
      </c>
      <c r="P950">
        <v>1419228000</v>
      </c>
      <c r="Q950" t="b">
        <v>1</v>
      </c>
      <c r="R950" t="b">
        <v>1</v>
      </c>
      <c r="S950" t="s">
        <v>42</v>
      </c>
      <c r="T950" t="str">
        <f>LEFT(S950,FIND("~",SUBSTITUTE(S950,"/","~",LEN(S950)-LEN(SUBSTITUTE(S950,"/",""))))-1)</f>
        <v>film &amp; video</v>
      </c>
      <c r="U950" t="str">
        <f>RIGHT(S950,LEN(S950)-FIND("/",S950))</f>
        <v>documentary</v>
      </c>
    </row>
    <row r="951" spans="1:21" ht="31" x14ac:dyDescent="0.35">
      <c r="A951">
        <v>949</v>
      </c>
      <c r="B951" s="4" t="s">
        <v>1928</v>
      </c>
      <c r="C951" s="3" t="s">
        <v>1929</v>
      </c>
      <c r="D951" s="11">
        <v>174500</v>
      </c>
      <c r="E951" s="11">
        <v>9520</v>
      </c>
      <c r="F951" s="9">
        <f>E951/D951*100</f>
        <v>5.455587392550143</v>
      </c>
      <c r="G951" s="6" t="s">
        <v>20</v>
      </c>
      <c r="H951">
        <v>203</v>
      </c>
      <c r="I951" s="11">
        <f>E951/H951</f>
        <v>46.896551724137929</v>
      </c>
      <c r="J951" t="s">
        <v>21</v>
      </c>
      <c r="K951" t="s">
        <v>22</v>
      </c>
      <c r="L951" s="19">
        <f>(((N951/60)/60)/24)+DATE(1970,1,1)</f>
        <v>42112.208333333328</v>
      </c>
      <c r="M951" s="16">
        <f>(((N951/60)/60)/24)+DATE(1970,1,1)</f>
        <v>42112.208333333328</v>
      </c>
      <c r="N951">
        <v>1429333200</v>
      </c>
      <c r="O951" s="19">
        <f>(((P951/60)/60)/24)+DATE(1970,1,1)</f>
        <v>42131.208333333328</v>
      </c>
      <c r="P951">
        <v>1430974800</v>
      </c>
      <c r="Q951" t="b">
        <v>0</v>
      </c>
      <c r="R951" t="b">
        <v>0</v>
      </c>
      <c r="S951" t="s">
        <v>28</v>
      </c>
      <c r="T951" t="str">
        <f>LEFT(S951,FIND("~",SUBSTITUTE(S951,"/","~",LEN(S951)-LEN(SUBSTITUTE(S951,"/",""))))-1)</f>
        <v>technology</v>
      </c>
      <c r="U951" t="str">
        <f>RIGHT(S951,LEN(S951)-FIND("/",S951))</f>
        <v>web</v>
      </c>
    </row>
    <row r="952" spans="1:21" x14ac:dyDescent="0.35">
      <c r="A952">
        <v>950</v>
      </c>
      <c r="B952" s="4" t="s">
        <v>1930</v>
      </c>
      <c r="C952" s="3" t="s">
        <v>1931</v>
      </c>
      <c r="D952" s="11">
        <v>177700</v>
      </c>
      <c r="E952" s="11">
        <v>5</v>
      </c>
      <c r="F952" s="9">
        <f>E952/D952*100</f>
        <v>2.8137310073157004E-3</v>
      </c>
      <c r="G952" s="6" t="s">
        <v>20</v>
      </c>
      <c r="H952">
        <v>1</v>
      </c>
      <c r="I952" s="11">
        <f>E952/H952</f>
        <v>5</v>
      </c>
      <c r="J952" t="s">
        <v>21</v>
      </c>
      <c r="K952" t="s">
        <v>22</v>
      </c>
      <c r="L952" s="19">
        <f>(((N952/60)/60)/24)+DATE(1970,1,1)</f>
        <v>43571.208333333328</v>
      </c>
      <c r="M952" s="16">
        <f>(((N952/60)/60)/24)+DATE(1970,1,1)</f>
        <v>43571.208333333328</v>
      </c>
      <c r="N952">
        <v>1555390800</v>
      </c>
      <c r="O952" s="19">
        <f>(((P952/60)/60)/24)+DATE(1970,1,1)</f>
        <v>43576.208333333328</v>
      </c>
      <c r="P952">
        <v>1555822800</v>
      </c>
      <c r="Q952" t="b">
        <v>0</v>
      </c>
      <c r="R952" t="b">
        <v>1</v>
      </c>
      <c r="S952" t="s">
        <v>33</v>
      </c>
      <c r="T952" t="str">
        <f>LEFT(S952,FIND("~",SUBSTITUTE(S952,"/","~",LEN(S952)-LEN(SUBSTITUTE(S952,"/",""))))-1)</f>
        <v>theater</v>
      </c>
      <c r="U952" t="str">
        <f>RIGHT(S952,LEN(S952)-FIND("/",S952))</f>
        <v>plays</v>
      </c>
    </row>
    <row r="953" spans="1:21" x14ac:dyDescent="0.35">
      <c r="A953">
        <v>951</v>
      </c>
      <c r="B953" s="4" t="s">
        <v>1932</v>
      </c>
      <c r="C953" s="3" t="s">
        <v>1933</v>
      </c>
      <c r="D953" s="11">
        <v>177700</v>
      </c>
      <c r="E953" s="11">
        <v>159056</v>
      </c>
      <c r="F953" s="9">
        <f>E953/D953*100</f>
        <v>89.508159819921218</v>
      </c>
      <c r="G953" s="6" t="s">
        <v>20</v>
      </c>
      <c r="H953">
        <v>1559</v>
      </c>
      <c r="I953" s="11">
        <f>E953/H953</f>
        <v>102.02437459910199</v>
      </c>
      <c r="J953" t="s">
        <v>21</v>
      </c>
      <c r="K953" t="s">
        <v>22</v>
      </c>
      <c r="L953" s="19">
        <f>(((N953/60)/60)/24)+DATE(1970,1,1)</f>
        <v>42730.25</v>
      </c>
      <c r="M953" s="16">
        <f>(((N953/60)/60)/24)+DATE(1970,1,1)</f>
        <v>42730.25</v>
      </c>
      <c r="N953">
        <v>1482732000</v>
      </c>
      <c r="O953" s="19">
        <f>(((P953/60)/60)/24)+DATE(1970,1,1)</f>
        <v>42731.25</v>
      </c>
      <c r="P953">
        <v>1482818400</v>
      </c>
      <c r="Q953" t="b">
        <v>0</v>
      </c>
      <c r="R953" t="b">
        <v>1</v>
      </c>
      <c r="S953" t="s">
        <v>23</v>
      </c>
      <c r="T953" t="str">
        <f>LEFT(S953,FIND("~",SUBSTITUTE(S953,"/","~",LEN(S953)-LEN(SUBSTITUTE(S953,"/",""))))-1)</f>
        <v>music</v>
      </c>
      <c r="U953" t="str">
        <f>RIGHT(S953,LEN(S953)-FIND("/",S953))</f>
        <v>rock</v>
      </c>
    </row>
    <row r="954" spans="1:21" x14ac:dyDescent="0.35">
      <c r="A954">
        <v>952</v>
      </c>
      <c r="B954" s="4" t="s">
        <v>1934</v>
      </c>
      <c r="C954" s="3" t="s">
        <v>1935</v>
      </c>
      <c r="D954" s="11">
        <v>178000</v>
      </c>
      <c r="E954" s="11">
        <v>101987</v>
      </c>
      <c r="F954" s="9">
        <f>E954/D954*100</f>
        <v>57.296067415730334</v>
      </c>
      <c r="G954" s="6" t="s">
        <v>20</v>
      </c>
      <c r="H954">
        <v>2266</v>
      </c>
      <c r="I954" s="11">
        <f>E954/H954</f>
        <v>45.007502206531335</v>
      </c>
      <c r="J954" t="s">
        <v>21</v>
      </c>
      <c r="K954" t="s">
        <v>22</v>
      </c>
      <c r="L954" s="19">
        <f>(((N954/60)/60)/24)+DATE(1970,1,1)</f>
        <v>42591.208333333328</v>
      </c>
      <c r="M954" s="16">
        <f>(((N954/60)/60)/24)+DATE(1970,1,1)</f>
        <v>42591.208333333328</v>
      </c>
      <c r="N954">
        <v>1470718800</v>
      </c>
      <c r="O954" s="19">
        <f>(((P954/60)/60)/24)+DATE(1970,1,1)</f>
        <v>42605.208333333328</v>
      </c>
      <c r="P954">
        <v>1471928400</v>
      </c>
      <c r="Q954" t="b">
        <v>0</v>
      </c>
      <c r="R954" t="b">
        <v>0</v>
      </c>
      <c r="S954" t="s">
        <v>42</v>
      </c>
      <c r="T954" t="str">
        <f>LEFT(S954,FIND("~",SUBSTITUTE(S954,"/","~",LEN(S954)-LEN(SUBSTITUTE(S954,"/",""))))-1)</f>
        <v>film &amp; video</v>
      </c>
      <c r="U954" t="str">
        <f>RIGHT(S954,LEN(S954)-FIND("/",S954))</f>
        <v>documentary</v>
      </c>
    </row>
    <row r="955" spans="1:21" ht="31" x14ac:dyDescent="0.35">
      <c r="A955">
        <v>953</v>
      </c>
      <c r="B955" s="4" t="s">
        <v>1936</v>
      </c>
      <c r="C955" s="3" t="s">
        <v>1937</v>
      </c>
      <c r="D955" s="11">
        <v>178200</v>
      </c>
      <c r="E955" s="11">
        <v>1980</v>
      </c>
      <c r="F955" s="9">
        <f>E955/D955*100</f>
        <v>1.1111111111111112</v>
      </c>
      <c r="G955" s="6" t="s">
        <v>20</v>
      </c>
      <c r="H955">
        <v>21</v>
      </c>
      <c r="I955" s="11">
        <f>E955/H955</f>
        <v>94.285714285714292</v>
      </c>
      <c r="J955" t="s">
        <v>21</v>
      </c>
      <c r="K955" t="s">
        <v>22</v>
      </c>
      <c r="L955" s="19">
        <f>(((N955/60)/60)/24)+DATE(1970,1,1)</f>
        <v>42358.25</v>
      </c>
      <c r="M955" s="16">
        <f>(((N955/60)/60)/24)+DATE(1970,1,1)</f>
        <v>42358.25</v>
      </c>
      <c r="N955">
        <v>1450591200</v>
      </c>
      <c r="O955" s="19">
        <f>(((P955/60)/60)/24)+DATE(1970,1,1)</f>
        <v>42394.25</v>
      </c>
      <c r="P955">
        <v>1453701600</v>
      </c>
      <c r="Q955" t="b">
        <v>0</v>
      </c>
      <c r="R955" t="b">
        <v>1</v>
      </c>
      <c r="S955" t="s">
        <v>474</v>
      </c>
      <c r="T955" t="str">
        <f>LEFT(S955,FIND("~",SUBSTITUTE(S955,"/","~",LEN(S955)-LEN(SUBSTITUTE(S955,"/",""))))-1)</f>
        <v>film &amp; video</v>
      </c>
      <c r="U955" t="str">
        <f>RIGHT(S955,LEN(S955)-FIND("/",S955))</f>
        <v>science fiction</v>
      </c>
    </row>
    <row r="956" spans="1:21" x14ac:dyDescent="0.35">
      <c r="A956">
        <v>954</v>
      </c>
      <c r="B956" s="4" t="s">
        <v>1938</v>
      </c>
      <c r="C956" s="3" t="s">
        <v>1939</v>
      </c>
      <c r="D956" s="11">
        <v>179100</v>
      </c>
      <c r="E956" s="11">
        <v>156384</v>
      </c>
      <c r="F956" s="9">
        <f>E956/D956*100</f>
        <v>87.316582914572862</v>
      </c>
      <c r="G956" s="6" t="s">
        <v>20</v>
      </c>
      <c r="H956">
        <v>1548</v>
      </c>
      <c r="I956" s="11">
        <f>E956/H956</f>
        <v>101.02325581395348</v>
      </c>
      <c r="J956" t="s">
        <v>26</v>
      </c>
      <c r="K956" t="s">
        <v>27</v>
      </c>
      <c r="L956" s="19">
        <f>(((N956/60)/60)/24)+DATE(1970,1,1)</f>
        <v>41174.208333333336</v>
      </c>
      <c r="M956" s="16">
        <f>(((N956/60)/60)/24)+DATE(1970,1,1)</f>
        <v>41174.208333333336</v>
      </c>
      <c r="N956">
        <v>1348290000</v>
      </c>
      <c r="O956" s="19">
        <f>(((P956/60)/60)/24)+DATE(1970,1,1)</f>
        <v>41198.208333333336</v>
      </c>
      <c r="P956">
        <v>1350363600</v>
      </c>
      <c r="Q956" t="b">
        <v>0</v>
      </c>
      <c r="R956" t="b">
        <v>0</v>
      </c>
      <c r="S956" t="s">
        <v>28</v>
      </c>
      <c r="T956" t="str">
        <f>LEFT(S956,FIND("~",SUBSTITUTE(S956,"/","~",LEN(S956)-LEN(SUBSTITUTE(S956,"/",""))))-1)</f>
        <v>technology</v>
      </c>
      <c r="U956" t="str">
        <f>RIGHT(S956,LEN(S956)-FIND("/",S956))</f>
        <v>web</v>
      </c>
    </row>
    <row r="957" spans="1:21" ht="31" x14ac:dyDescent="0.35">
      <c r="A957">
        <v>955</v>
      </c>
      <c r="B957" s="4" t="s">
        <v>1940</v>
      </c>
      <c r="C957" s="3" t="s">
        <v>1941</v>
      </c>
      <c r="D957" s="11">
        <v>180100</v>
      </c>
      <c r="E957" s="11">
        <v>7763</v>
      </c>
      <c r="F957" s="9">
        <f>E957/D957*100</f>
        <v>4.3103831204886172</v>
      </c>
      <c r="G957" s="6" t="s">
        <v>20</v>
      </c>
      <c r="H957">
        <v>80</v>
      </c>
      <c r="I957" s="11">
        <f>E957/H957</f>
        <v>97.037499999999994</v>
      </c>
      <c r="J957" t="s">
        <v>21</v>
      </c>
      <c r="K957" t="s">
        <v>22</v>
      </c>
      <c r="L957" s="19">
        <f>(((N957/60)/60)/24)+DATE(1970,1,1)</f>
        <v>41238.25</v>
      </c>
      <c r="M957" s="16">
        <f>(((N957/60)/60)/24)+DATE(1970,1,1)</f>
        <v>41238.25</v>
      </c>
      <c r="N957">
        <v>1353823200</v>
      </c>
      <c r="O957" s="19">
        <f>(((P957/60)/60)/24)+DATE(1970,1,1)</f>
        <v>41240.25</v>
      </c>
      <c r="P957">
        <v>1353996000</v>
      </c>
      <c r="Q957" t="b">
        <v>0</v>
      </c>
      <c r="R957" t="b">
        <v>0</v>
      </c>
      <c r="S957" t="s">
        <v>33</v>
      </c>
      <c r="T957" t="str">
        <f>LEFT(S957,FIND("~",SUBSTITUTE(S957,"/","~",LEN(S957)-LEN(SUBSTITUTE(S957,"/",""))))-1)</f>
        <v>theater</v>
      </c>
      <c r="U957" t="str">
        <f>RIGHT(S957,LEN(S957)-FIND("/",S957))</f>
        <v>plays</v>
      </c>
    </row>
    <row r="958" spans="1:21" x14ac:dyDescent="0.35">
      <c r="A958">
        <v>956</v>
      </c>
      <c r="B958" s="4" t="s">
        <v>1942</v>
      </c>
      <c r="C958" s="3" t="s">
        <v>1943</v>
      </c>
      <c r="D958" s="11">
        <v>180200</v>
      </c>
      <c r="E958" s="11">
        <v>35698</v>
      </c>
      <c r="F958" s="9">
        <f>E958/D958*100</f>
        <v>19.810210876803552</v>
      </c>
      <c r="G958" s="6" t="s">
        <v>20</v>
      </c>
      <c r="H958">
        <v>830</v>
      </c>
      <c r="I958" s="11">
        <f>E958/H958</f>
        <v>43.00963855421687</v>
      </c>
      <c r="J958" t="s">
        <v>21</v>
      </c>
      <c r="K958" t="s">
        <v>22</v>
      </c>
      <c r="L958" s="19">
        <f>(((N958/60)/60)/24)+DATE(1970,1,1)</f>
        <v>42360.25</v>
      </c>
      <c r="M958" s="16">
        <f>(((N958/60)/60)/24)+DATE(1970,1,1)</f>
        <v>42360.25</v>
      </c>
      <c r="N958">
        <v>1450764000</v>
      </c>
      <c r="O958" s="19">
        <f>(((P958/60)/60)/24)+DATE(1970,1,1)</f>
        <v>42364.25</v>
      </c>
      <c r="P958">
        <v>1451109600</v>
      </c>
      <c r="Q958" t="b">
        <v>0</v>
      </c>
      <c r="R958" t="b">
        <v>0</v>
      </c>
      <c r="S958" t="s">
        <v>474</v>
      </c>
      <c r="T958" t="str">
        <f>LEFT(S958,FIND("~",SUBSTITUTE(S958,"/","~",LEN(S958)-LEN(SUBSTITUTE(S958,"/",""))))-1)</f>
        <v>film &amp; video</v>
      </c>
      <c r="U958" t="str">
        <f>RIGHT(S958,LEN(S958)-FIND("/",S958))</f>
        <v>science fiction</v>
      </c>
    </row>
    <row r="959" spans="1:21" x14ac:dyDescent="0.35">
      <c r="A959">
        <v>957</v>
      </c>
      <c r="B959" s="4" t="s">
        <v>1944</v>
      </c>
      <c r="C959" s="3" t="s">
        <v>1945</v>
      </c>
      <c r="D959" s="11">
        <v>180400</v>
      </c>
      <c r="E959" s="11">
        <v>12434</v>
      </c>
      <c r="F959" s="9">
        <f>E959/D959*100</f>
        <v>6.8924611973392462</v>
      </c>
      <c r="G959" s="6" t="s">
        <v>20</v>
      </c>
      <c r="H959">
        <v>131</v>
      </c>
      <c r="I959" s="11">
        <f>E959/H959</f>
        <v>94.916030534351151</v>
      </c>
      <c r="J959" t="s">
        <v>21</v>
      </c>
      <c r="K959" t="s">
        <v>22</v>
      </c>
      <c r="L959" s="19">
        <f>(((N959/60)/60)/24)+DATE(1970,1,1)</f>
        <v>40955.25</v>
      </c>
      <c r="M959" s="16">
        <f>(((N959/60)/60)/24)+DATE(1970,1,1)</f>
        <v>40955.25</v>
      </c>
      <c r="N959">
        <v>1329372000</v>
      </c>
      <c r="O959" s="19">
        <f>(((P959/60)/60)/24)+DATE(1970,1,1)</f>
        <v>40958.25</v>
      </c>
      <c r="P959">
        <v>1329631200</v>
      </c>
      <c r="Q959" t="b">
        <v>0</v>
      </c>
      <c r="R959" t="b">
        <v>0</v>
      </c>
      <c r="S959" t="s">
        <v>33</v>
      </c>
      <c r="T959" t="str">
        <f>LEFT(S959,FIND("~",SUBSTITUTE(S959,"/","~",LEN(S959)-LEN(SUBSTITUTE(S959,"/",""))))-1)</f>
        <v>theater</v>
      </c>
      <c r="U959" t="str">
        <f>RIGHT(S959,LEN(S959)-FIND("/",S959))</f>
        <v>plays</v>
      </c>
    </row>
    <row r="960" spans="1:21" ht="31" x14ac:dyDescent="0.35">
      <c r="A960">
        <v>958</v>
      </c>
      <c r="B960" s="4" t="s">
        <v>1946</v>
      </c>
      <c r="C960" s="3" t="s">
        <v>1947</v>
      </c>
      <c r="D960" s="11">
        <v>180800</v>
      </c>
      <c r="E960" s="11">
        <v>8081</v>
      </c>
      <c r="F960" s="9">
        <f>E960/D960*100</f>
        <v>4.4695796460176993</v>
      </c>
      <c r="G960" s="6" t="s">
        <v>20</v>
      </c>
      <c r="H960">
        <v>112</v>
      </c>
      <c r="I960" s="11">
        <f>E960/H960</f>
        <v>72.151785714285708</v>
      </c>
      <c r="J960" t="s">
        <v>21</v>
      </c>
      <c r="K960" t="s">
        <v>22</v>
      </c>
      <c r="L960" s="19">
        <f>(((N960/60)/60)/24)+DATE(1970,1,1)</f>
        <v>40350.208333333336</v>
      </c>
      <c r="M960" s="16">
        <f>(((N960/60)/60)/24)+DATE(1970,1,1)</f>
        <v>40350.208333333336</v>
      </c>
      <c r="N960">
        <v>1277096400</v>
      </c>
      <c r="O960" s="19">
        <f>(((P960/60)/60)/24)+DATE(1970,1,1)</f>
        <v>40372.208333333336</v>
      </c>
      <c r="P960">
        <v>1278997200</v>
      </c>
      <c r="Q960" t="b">
        <v>0</v>
      </c>
      <c r="R960" t="b">
        <v>0</v>
      </c>
      <c r="S960" t="s">
        <v>71</v>
      </c>
      <c r="T960" t="str">
        <f>LEFT(S960,FIND("~",SUBSTITUTE(S960,"/","~",LEN(S960)-LEN(SUBSTITUTE(S960,"/",""))))-1)</f>
        <v>film &amp; video</v>
      </c>
      <c r="U960" t="str">
        <f>RIGHT(S960,LEN(S960)-FIND("/",S960))</f>
        <v>animation</v>
      </c>
    </row>
    <row r="961" spans="1:21" x14ac:dyDescent="0.35">
      <c r="A961">
        <v>959</v>
      </c>
      <c r="B961" s="4" t="s">
        <v>1948</v>
      </c>
      <c r="C961" s="3" t="s">
        <v>1949</v>
      </c>
      <c r="D961" s="11">
        <v>181200</v>
      </c>
      <c r="E961" s="11">
        <v>6631</v>
      </c>
      <c r="F961" s="9">
        <f>E961/D961*100</f>
        <v>3.6594922737306841</v>
      </c>
      <c r="G961" s="6" t="s">
        <v>20</v>
      </c>
      <c r="H961">
        <v>130</v>
      </c>
      <c r="I961" s="11">
        <f>E961/H961</f>
        <v>51.007692307692309</v>
      </c>
      <c r="J961" t="s">
        <v>21</v>
      </c>
      <c r="K961" t="s">
        <v>22</v>
      </c>
      <c r="L961" s="19">
        <f>(((N961/60)/60)/24)+DATE(1970,1,1)</f>
        <v>40357.208333333336</v>
      </c>
      <c r="M961" s="16">
        <f>(((N961/60)/60)/24)+DATE(1970,1,1)</f>
        <v>40357.208333333336</v>
      </c>
      <c r="N961">
        <v>1277701200</v>
      </c>
      <c r="O961" s="19">
        <f>(((P961/60)/60)/24)+DATE(1970,1,1)</f>
        <v>40385.208333333336</v>
      </c>
      <c r="P961">
        <v>1280120400</v>
      </c>
      <c r="Q961" t="b">
        <v>0</v>
      </c>
      <c r="R961" t="b">
        <v>0</v>
      </c>
      <c r="S961" t="s">
        <v>206</v>
      </c>
      <c r="T961" t="str">
        <f>LEFT(S961,FIND("~",SUBSTITUTE(S961,"/","~",LEN(S961)-LEN(SUBSTITUTE(S961,"/",""))))-1)</f>
        <v>publishing</v>
      </c>
      <c r="U961" t="str">
        <f>RIGHT(S961,LEN(S961)-FIND("/",S961))</f>
        <v>translations</v>
      </c>
    </row>
    <row r="962" spans="1:21" x14ac:dyDescent="0.35">
      <c r="A962">
        <v>960</v>
      </c>
      <c r="B962" s="4" t="s">
        <v>1950</v>
      </c>
      <c r="C962" s="3" t="s">
        <v>1951</v>
      </c>
      <c r="D962" s="11">
        <v>182400</v>
      </c>
      <c r="E962" s="11">
        <v>4678</v>
      </c>
      <c r="F962" s="9">
        <f>E962/D962*100</f>
        <v>2.5646929824561404</v>
      </c>
      <c r="G962" s="6" t="s">
        <v>20</v>
      </c>
      <c r="H962">
        <v>55</v>
      </c>
      <c r="I962" s="11">
        <f>E962/H962</f>
        <v>85.054545454545448</v>
      </c>
      <c r="J962" t="s">
        <v>21</v>
      </c>
      <c r="K962" t="s">
        <v>22</v>
      </c>
      <c r="L962" s="19">
        <f>(((N962/60)/60)/24)+DATE(1970,1,1)</f>
        <v>42408.25</v>
      </c>
      <c r="M962" s="16">
        <f>(((N962/60)/60)/24)+DATE(1970,1,1)</f>
        <v>42408.25</v>
      </c>
      <c r="N962">
        <v>1454911200</v>
      </c>
      <c r="O962" s="19">
        <f>(((P962/60)/60)/24)+DATE(1970,1,1)</f>
        <v>42445.208333333328</v>
      </c>
      <c r="P962">
        <v>1458104400</v>
      </c>
      <c r="Q962" t="b">
        <v>0</v>
      </c>
      <c r="R962" t="b">
        <v>0</v>
      </c>
      <c r="S962" t="s">
        <v>28</v>
      </c>
      <c r="T962" t="str">
        <f>LEFT(S962,FIND("~",SUBSTITUTE(S962,"/","~",LEN(S962)-LEN(SUBSTITUTE(S962,"/",""))))-1)</f>
        <v>technology</v>
      </c>
      <c r="U962" t="str">
        <f>RIGHT(S962,LEN(S962)-FIND("/",S962))</f>
        <v>web</v>
      </c>
    </row>
    <row r="963" spans="1:21" ht="31" x14ac:dyDescent="0.35">
      <c r="A963">
        <v>961</v>
      </c>
      <c r="B963" s="4" t="s">
        <v>1952</v>
      </c>
      <c r="C963" s="3" t="s">
        <v>1953</v>
      </c>
      <c r="D963" s="11">
        <v>182800</v>
      </c>
      <c r="E963" s="11">
        <v>6800</v>
      </c>
      <c r="F963" s="9">
        <f>E963/D963*100</f>
        <v>3.7199124726477026</v>
      </c>
      <c r="G963" s="6" t="s">
        <v>20</v>
      </c>
      <c r="H963">
        <v>155</v>
      </c>
      <c r="I963" s="11">
        <f>E963/H963</f>
        <v>43.87096774193548</v>
      </c>
      <c r="J963" t="s">
        <v>21</v>
      </c>
      <c r="K963" t="s">
        <v>22</v>
      </c>
      <c r="L963" s="19">
        <f>(((N963/60)/60)/24)+DATE(1970,1,1)</f>
        <v>40591.25</v>
      </c>
      <c r="M963" s="16">
        <f>(((N963/60)/60)/24)+DATE(1970,1,1)</f>
        <v>40591.25</v>
      </c>
      <c r="N963">
        <v>1297922400</v>
      </c>
      <c r="O963" s="19">
        <f>(((P963/60)/60)/24)+DATE(1970,1,1)</f>
        <v>40595.25</v>
      </c>
      <c r="P963">
        <v>1298268000</v>
      </c>
      <c r="Q963" t="b">
        <v>0</v>
      </c>
      <c r="R963" t="b">
        <v>0</v>
      </c>
      <c r="S963" t="s">
        <v>206</v>
      </c>
      <c r="T963" t="str">
        <f>LEFT(S963,FIND("~",SUBSTITUTE(S963,"/","~",LEN(S963)-LEN(SUBSTITUTE(S963,"/",""))))-1)</f>
        <v>publishing</v>
      </c>
      <c r="U963" t="str">
        <f>RIGHT(S963,LEN(S963)-FIND("/",S963))</f>
        <v>translations</v>
      </c>
    </row>
    <row r="964" spans="1:21" x14ac:dyDescent="0.35">
      <c r="A964">
        <v>962</v>
      </c>
      <c r="B964" s="4" t="s">
        <v>1954</v>
      </c>
      <c r="C964" s="3" t="s">
        <v>1955</v>
      </c>
      <c r="D964" s="11">
        <v>183800</v>
      </c>
      <c r="E964" s="11">
        <v>10657</v>
      </c>
      <c r="F964" s="9">
        <f>E964/D964*100</f>
        <v>5.7981501632208925</v>
      </c>
      <c r="G964" s="6" t="s">
        <v>20</v>
      </c>
      <c r="H964">
        <v>266</v>
      </c>
      <c r="I964" s="11">
        <f>E964/H964</f>
        <v>40.063909774436091</v>
      </c>
      <c r="J964" t="s">
        <v>21</v>
      </c>
      <c r="K964" t="s">
        <v>22</v>
      </c>
      <c r="L964" s="19">
        <f>(((N964/60)/60)/24)+DATE(1970,1,1)</f>
        <v>41592.25</v>
      </c>
      <c r="M964" s="16">
        <f>(((N964/60)/60)/24)+DATE(1970,1,1)</f>
        <v>41592.25</v>
      </c>
      <c r="N964">
        <v>1384408800</v>
      </c>
      <c r="O964" s="19">
        <f>(((P964/60)/60)/24)+DATE(1970,1,1)</f>
        <v>41613.25</v>
      </c>
      <c r="P964">
        <v>1386223200</v>
      </c>
      <c r="Q964" t="b">
        <v>0</v>
      </c>
      <c r="R964" t="b">
        <v>0</v>
      </c>
      <c r="S964" t="s">
        <v>17</v>
      </c>
      <c r="T964" t="str">
        <f>LEFT(S964,FIND("~",SUBSTITUTE(S964,"/","~",LEN(S964)-LEN(SUBSTITUTE(S964,"/",""))))-1)</f>
        <v>food</v>
      </c>
      <c r="U964" t="str">
        <f>RIGHT(S964,LEN(S964)-FIND("/",S964))</f>
        <v>food trucks</v>
      </c>
    </row>
    <row r="965" spans="1:21" x14ac:dyDescent="0.35">
      <c r="A965">
        <v>963</v>
      </c>
      <c r="B965" s="4" t="s">
        <v>1956</v>
      </c>
      <c r="C965" s="3" t="s">
        <v>1957</v>
      </c>
      <c r="D965" s="11">
        <v>184100</v>
      </c>
      <c r="E965" s="11">
        <v>4997</v>
      </c>
      <c r="F965" s="9">
        <f>E965/D965*100</f>
        <v>2.7142857142857144</v>
      </c>
      <c r="G965" s="6" t="s">
        <v>20</v>
      </c>
      <c r="H965">
        <v>114</v>
      </c>
      <c r="I965" s="11">
        <f>E965/H965</f>
        <v>43.833333333333336</v>
      </c>
      <c r="J965" t="s">
        <v>107</v>
      </c>
      <c r="K965" t="s">
        <v>108</v>
      </c>
      <c r="L965" s="19">
        <f>(((N965/60)/60)/24)+DATE(1970,1,1)</f>
        <v>40607.25</v>
      </c>
      <c r="M965" s="16">
        <f>(((N965/60)/60)/24)+DATE(1970,1,1)</f>
        <v>40607.25</v>
      </c>
      <c r="N965">
        <v>1299304800</v>
      </c>
      <c r="O965" s="19">
        <f>(((P965/60)/60)/24)+DATE(1970,1,1)</f>
        <v>40613.25</v>
      </c>
      <c r="P965">
        <v>1299823200</v>
      </c>
      <c r="Q965" t="b">
        <v>0</v>
      </c>
      <c r="R965" t="b">
        <v>1</v>
      </c>
      <c r="S965" t="s">
        <v>122</v>
      </c>
      <c r="T965" t="str">
        <f>LEFT(S965,FIND("~",SUBSTITUTE(S965,"/","~",LEN(S965)-LEN(SUBSTITUTE(S965,"/",""))))-1)</f>
        <v>photography</v>
      </c>
      <c r="U965" t="str">
        <f>RIGHT(S965,LEN(S965)-FIND("/",S965))</f>
        <v>photography books</v>
      </c>
    </row>
    <row r="966" spans="1:21" x14ac:dyDescent="0.35">
      <c r="A966">
        <v>964</v>
      </c>
      <c r="B966" s="4" t="s">
        <v>1958</v>
      </c>
      <c r="C966" s="3" t="s">
        <v>1959</v>
      </c>
      <c r="D966" s="11">
        <v>184800</v>
      </c>
      <c r="E966" s="11">
        <v>13164</v>
      </c>
      <c r="F966" s="9">
        <f>E966/D966*100</f>
        <v>7.1233766233766236</v>
      </c>
      <c r="G966" s="6" t="s">
        <v>20</v>
      </c>
      <c r="H966">
        <v>155</v>
      </c>
      <c r="I966" s="11">
        <f>E966/H966</f>
        <v>84.92903225806451</v>
      </c>
      <c r="J966" t="s">
        <v>21</v>
      </c>
      <c r="K966" t="s">
        <v>22</v>
      </c>
      <c r="L966" s="19">
        <f>(((N966/60)/60)/24)+DATE(1970,1,1)</f>
        <v>42135.208333333328</v>
      </c>
      <c r="M966" s="16">
        <f>(((N966/60)/60)/24)+DATE(1970,1,1)</f>
        <v>42135.208333333328</v>
      </c>
      <c r="N966">
        <v>1431320400</v>
      </c>
      <c r="O966" s="19">
        <f>(((P966/60)/60)/24)+DATE(1970,1,1)</f>
        <v>42140.208333333328</v>
      </c>
      <c r="P966">
        <v>1431752400</v>
      </c>
      <c r="Q966" t="b">
        <v>0</v>
      </c>
      <c r="R966" t="b">
        <v>0</v>
      </c>
      <c r="S966" t="s">
        <v>33</v>
      </c>
      <c r="T966" t="str">
        <f>LEFT(S966,FIND("~",SUBSTITUTE(S966,"/","~",LEN(S966)-LEN(SUBSTITUTE(S966,"/",""))))-1)</f>
        <v>theater</v>
      </c>
      <c r="U966" t="str">
        <f>RIGHT(S966,LEN(S966)-FIND("/",S966))</f>
        <v>plays</v>
      </c>
    </row>
    <row r="967" spans="1:21" x14ac:dyDescent="0.35">
      <c r="A967">
        <v>965</v>
      </c>
      <c r="B967" s="4" t="s">
        <v>1960</v>
      </c>
      <c r="C967" s="3" t="s">
        <v>1961</v>
      </c>
      <c r="D967" s="11">
        <v>185900</v>
      </c>
      <c r="E967" s="11">
        <v>8501</v>
      </c>
      <c r="F967" s="9">
        <f>E967/D967*100</f>
        <v>4.5728886498117269</v>
      </c>
      <c r="G967" s="6" t="s">
        <v>20</v>
      </c>
      <c r="H967">
        <v>207</v>
      </c>
      <c r="I967" s="11">
        <f>E967/H967</f>
        <v>41.067632850241544</v>
      </c>
      <c r="J967" t="s">
        <v>40</v>
      </c>
      <c r="K967" t="s">
        <v>41</v>
      </c>
      <c r="L967" s="19">
        <f>(((N967/60)/60)/24)+DATE(1970,1,1)</f>
        <v>40203.25</v>
      </c>
      <c r="M967" s="16">
        <f>(((N967/60)/60)/24)+DATE(1970,1,1)</f>
        <v>40203.25</v>
      </c>
      <c r="N967">
        <v>1264399200</v>
      </c>
      <c r="O967" s="19">
        <f>(((P967/60)/60)/24)+DATE(1970,1,1)</f>
        <v>40243.25</v>
      </c>
      <c r="P967">
        <v>1267855200</v>
      </c>
      <c r="Q967" t="b">
        <v>0</v>
      </c>
      <c r="R967" t="b">
        <v>0</v>
      </c>
      <c r="S967" t="s">
        <v>23</v>
      </c>
      <c r="T967" t="str">
        <f>LEFT(S967,FIND("~",SUBSTITUTE(S967,"/","~",LEN(S967)-LEN(SUBSTITUTE(S967,"/",""))))-1)</f>
        <v>music</v>
      </c>
      <c r="U967" t="str">
        <f>RIGHT(S967,LEN(S967)-FIND("/",S967))</f>
        <v>rock</v>
      </c>
    </row>
    <row r="968" spans="1:21" x14ac:dyDescent="0.35">
      <c r="A968">
        <v>966</v>
      </c>
      <c r="B968" s="4" t="s">
        <v>878</v>
      </c>
      <c r="C968" s="3" t="s">
        <v>1962</v>
      </c>
      <c r="D968" s="11">
        <v>186700</v>
      </c>
      <c r="E968" s="11">
        <v>13468</v>
      </c>
      <c r="F968" s="9">
        <f>E968/D968*100</f>
        <v>7.2137118371719335</v>
      </c>
      <c r="G968" s="6" t="s">
        <v>20</v>
      </c>
      <c r="H968">
        <v>245</v>
      </c>
      <c r="I968" s="11">
        <f>E968/H968</f>
        <v>54.971428571428568</v>
      </c>
      <c r="J968" t="s">
        <v>21</v>
      </c>
      <c r="K968" t="s">
        <v>22</v>
      </c>
      <c r="L968" s="19">
        <f>(((N968/60)/60)/24)+DATE(1970,1,1)</f>
        <v>42901.208333333328</v>
      </c>
      <c r="M968" s="16">
        <f>(((N968/60)/60)/24)+DATE(1970,1,1)</f>
        <v>42901.208333333328</v>
      </c>
      <c r="N968">
        <v>1497502800</v>
      </c>
      <c r="O968" s="19">
        <f>(((P968/60)/60)/24)+DATE(1970,1,1)</f>
        <v>42903.208333333328</v>
      </c>
      <c r="P968">
        <v>1497675600</v>
      </c>
      <c r="Q968" t="b">
        <v>0</v>
      </c>
      <c r="R968" t="b">
        <v>0</v>
      </c>
      <c r="S968" t="s">
        <v>33</v>
      </c>
      <c r="T968" t="str">
        <f>LEFT(S968,FIND("~",SUBSTITUTE(S968,"/","~",LEN(S968)-LEN(SUBSTITUTE(S968,"/",""))))-1)</f>
        <v>theater</v>
      </c>
      <c r="U968" t="str">
        <f>RIGHT(S968,LEN(S968)-FIND("/",S968))</f>
        <v>plays</v>
      </c>
    </row>
    <row r="969" spans="1:21" x14ac:dyDescent="0.35">
      <c r="A969">
        <v>967</v>
      </c>
      <c r="B969" s="4" t="s">
        <v>1963</v>
      </c>
      <c r="C969" s="3" t="s">
        <v>1964</v>
      </c>
      <c r="D969" s="11">
        <v>187600</v>
      </c>
      <c r="E969" s="11">
        <v>121138</v>
      </c>
      <c r="F969" s="9">
        <f>E969/D969*100</f>
        <v>64.572494669509595</v>
      </c>
      <c r="G969" s="6" t="s">
        <v>20</v>
      </c>
      <c r="H969">
        <v>1573</v>
      </c>
      <c r="I969" s="11">
        <f>E969/H969</f>
        <v>77.010807374443743</v>
      </c>
      <c r="J969" t="s">
        <v>21</v>
      </c>
      <c r="K969" t="s">
        <v>22</v>
      </c>
      <c r="L969" s="19">
        <f>(((N969/60)/60)/24)+DATE(1970,1,1)</f>
        <v>41005.208333333336</v>
      </c>
      <c r="M969" s="16">
        <f>(((N969/60)/60)/24)+DATE(1970,1,1)</f>
        <v>41005.208333333336</v>
      </c>
      <c r="N969">
        <v>1333688400</v>
      </c>
      <c r="O969" s="19">
        <f>(((P969/60)/60)/24)+DATE(1970,1,1)</f>
        <v>41042.208333333336</v>
      </c>
      <c r="P969">
        <v>1336885200</v>
      </c>
      <c r="Q969" t="b">
        <v>0</v>
      </c>
      <c r="R969" t="b">
        <v>0</v>
      </c>
      <c r="S969" t="s">
        <v>319</v>
      </c>
      <c r="T969" t="str">
        <f>LEFT(S969,FIND("~",SUBSTITUTE(S969,"/","~",LEN(S969)-LEN(SUBSTITUTE(S969,"/",""))))-1)</f>
        <v>music</v>
      </c>
      <c r="U969" t="str">
        <f>RIGHT(S969,LEN(S969)-FIND("/",S969))</f>
        <v>world music</v>
      </c>
    </row>
    <row r="970" spans="1:21" ht="31" x14ac:dyDescent="0.35">
      <c r="A970">
        <v>968</v>
      </c>
      <c r="B970" s="4" t="s">
        <v>1965</v>
      </c>
      <c r="C970" s="3" t="s">
        <v>1966</v>
      </c>
      <c r="D970" s="11">
        <v>188100</v>
      </c>
      <c r="E970" s="11">
        <v>8117</v>
      </c>
      <c r="F970" s="9">
        <f>E970/D970*100</f>
        <v>4.3152578415736311</v>
      </c>
      <c r="G970" s="6" t="s">
        <v>20</v>
      </c>
      <c r="H970">
        <v>114</v>
      </c>
      <c r="I970" s="11">
        <f>E970/H970</f>
        <v>71.201754385964918</v>
      </c>
      <c r="J970" t="s">
        <v>21</v>
      </c>
      <c r="K970" t="s">
        <v>22</v>
      </c>
      <c r="L970" s="19">
        <f>(((N970/60)/60)/24)+DATE(1970,1,1)</f>
        <v>40544.25</v>
      </c>
      <c r="M970" s="16">
        <f>(((N970/60)/60)/24)+DATE(1970,1,1)</f>
        <v>40544.25</v>
      </c>
      <c r="N970">
        <v>1293861600</v>
      </c>
      <c r="O970" s="19">
        <f>(((P970/60)/60)/24)+DATE(1970,1,1)</f>
        <v>40559.25</v>
      </c>
      <c r="P970">
        <v>1295157600</v>
      </c>
      <c r="Q970" t="b">
        <v>0</v>
      </c>
      <c r="R970" t="b">
        <v>0</v>
      </c>
      <c r="S970" t="s">
        <v>17</v>
      </c>
      <c r="T970" t="str">
        <f>LEFT(S970,FIND("~",SUBSTITUTE(S970,"/","~",LEN(S970)-LEN(SUBSTITUTE(S970,"/",""))))-1)</f>
        <v>food</v>
      </c>
      <c r="U970" t="str">
        <f>RIGHT(S970,LEN(S970)-FIND("/",S970))</f>
        <v>food trucks</v>
      </c>
    </row>
    <row r="971" spans="1:21" x14ac:dyDescent="0.35">
      <c r="A971">
        <v>969</v>
      </c>
      <c r="B971" s="4" t="s">
        <v>1967</v>
      </c>
      <c r="C971" s="3" t="s">
        <v>1968</v>
      </c>
      <c r="D971" s="11">
        <v>188200</v>
      </c>
      <c r="E971" s="11">
        <v>8550</v>
      </c>
      <c r="F971" s="9">
        <f>E971/D971*100</f>
        <v>4.5430393198724754</v>
      </c>
      <c r="G971" s="6" t="s">
        <v>20</v>
      </c>
      <c r="H971">
        <v>93</v>
      </c>
      <c r="I971" s="11">
        <f>E971/H971</f>
        <v>91.935483870967744</v>
      </c>
      <c r="J971" t="s">
        <v>21</v>
      </c>
      <c r="K971" t="s">
        <v>22</v>
      </c>
      <c r="L971" s="19">
        <f>(((N971/60)/60)/24)+DATE(1970,1,1)</f>
        <v>43821.25</v>
      </c>
      <c r="M971" s="16">
        <f>(((N971/60)/60)/24)+DATE(1970,1,1)</f>
        <v>43821.25</v>
      </c>
      <c r="N971">
        <v>1576994400</v>
      </c>
      <c r="O971" s="19">
        <f>(((P971/60)/60)/24)+DATE(1970,1,1)</f>
        <v>43828.25</v>
      </c>
      <c r="P971">
        <v>1577599200</v>
      </c>
      <c r="Q971" t="b">
        <v>0</v>
      </c>
      <c r="R971" t="b">
        <v>0</v>
      </c>
      <c r="S971" t="s">
        <v>33</v>
      </c>
      <c r="T971" t="str">
        <f>LEFT(S971,FIND("~",SUBSTITUTE(S971,"/","~",LEN(S971)-LEN(SUBSTITUTE(S971,"/",""))))-1)</f>
        <v>theater</v>
      </c>
      <c r="U971" t="str">
        <f>RIGHT(S971,LEN(S971)-FIND("/",S971))</f>
        <v>plays</v>
      </c>
    </row>
    <row r="972" spans="1:21" ht="31" x14ac:dyDescent="0.35">
      <c r="A972">
        <v>970</v>
      </c>
      <c r="B972" s="4" t="s">
        <v>1969</v>
      </c>
      <c r="C972" s="3" t="s">
        <v>1970</v>
      </c>
      <c r="D972" s="11">
        <v>188800</v>
      </c>
      <c r="E972" s="11">
        <v>57659</v>
      </c>
      <c r="F972" s="9">
        <f>E972/D972*100</f>
        <v>30.539724576271187</v>
      </c>
      <c r="G972" s="6" t="s">
        <v>20</v>
      </c>
      <c r="H972">
        <v>594</v>
      </c>
      <c r="I972" s="11">
        <f>E972/H972</f>
        <v>97.069023569023571</v>
      </c>
      <c r="J972" t="s">
        <v>21</v>
      </c>
      <c r="K972" t="s">
        <v>22</v>
      </c>
      <c r="L972" s="19">
        <f>(((N972/60)/60)/24)+DATE(1970,1,1)</f>
        <v>40672.208333333336</v>
      </c>
      <c r="M972" s="16">
        <f>(((N972/60)/60)/24)+DATE(1970,1,1)</f>
        <v>40672.208333333336</v>
      </c>
      <c r="N972">
        <v>1304917200</v>
      </c>
      <c r="O972" s="19">
        <f>(((P972/60)/60)/24)+DATE(1970,1,1)</f>
        <v>40673.208333333336</v>
      </c>
      <c r="P972">
        <v>1305003600</v>
      </c>
      <c r="Q972" t="b">
        <v>0</v>
      </c>
      <c r="R972" t="b">
        <v>0</v>
      </c>
      <c r="S972" t="s">
        <v>33</v>
      </c>
      <c r="T972" t="str">
        <f>LEFT(S972,FIND("~",SUBSTITUTE(S972,"/","~",LEN(S972)-LEN(SUBSTITUTE(S972,"/",""))))-1)</f>
        <v>theater</v>
      </c>
      <c r="U972" t="str">
        <f>RIGHT(S972,LEN(S972)-FIND("/",S972))</f>
        <v>plays</v>
      </c>
    </row>
    <row r="973" spans="1:21" x14ac:dyDescent="0.35">
      <c r="A973">
        <v>971</v>
      </c>
      <c r="B973" s="4" t="s">
        <v>1971</v>
      </c>
      <c r="C973" s="3" t="s">
        <v>1972</v>
      </c>
      <c r="D973" s="11">
        <v>189000</v>
      </c>
      <c r="E973" s="11">
        <v>1414</v>
      </c>
      <c r="F973" s="9">
        <f>E973/D973*100</f>
        <v>0.74814814814814812</v>
      </c>
      <c r="G973" s="6" t="s">
        <v>20</v>
      </c>
      <c r="H973">
        <v>24</v>
      </c>
      <c r="I973" s="11">
        <f>E973/H973</f>
        <v>58.916666666666664</v>
      </c>
      <c r="J973" t="s">
        <v>21</v>
      </c>
      <c r="K973" t="s">
        <v>22</v>
      </c>
      <c r="L973" s="19">
        <f>(((N973/60)/60)/24)+DATE(1970,1,1)</f>
        <v>41555.208333333336</v>
      </c>
      <c r="M973" s="16">
        <f>(((N973/60)/60)/24)+DATE(1970,1,1)</f>
        <v>41555.208333333336</v>
      </c>
      <c r="N973">
        <v>1381208400</v>
      </c>
      <c r="O973" s="19">
        <f>(((P973/60)/60)/24)+DATE(1970,1,1)</f>
        <v>41561.208333333336</v>
      </c>
      <c r="P973">
        <v>1381726800</v>
      </c>
      <c r="Q973" t="b">
        <v>0</v>
      </c>
      <c r="R973" t="b">
        <v>0</v>
      </c>
      <c r="S973" t="s">
        <v>269</v>
      </c>
      <c r="T973" t="str">
        <f>LEFT(S973,FIND("~",SUBSTITUTE(S973,"/","~",LEN(S973)-LEN(SUBSTITUTE(S973,"/",""))))-1)</f>
        <v>film &amp; video</v>
      </c>
      <c r="U973" t="str">
        <f>RIGHT(S973,LEN(S973)-FIND("/",S973))</f>
        <v>television</v>
      </c>
    </row>
    <row r="974" spans="1:21" ht="31" x14ac:dyDescent="0.35">
      <c r="A974">
        <v>972</v>
      </c>
      <c r="B974" s="4" t="s">
        <v>1973</v>
      </c>
      <c r="C974" s="3" t="s">
        <v>1974</v>
      </c>
      <c r="D974" s="11">
        <v>189200</v>
      </c>
      <c r="E974" s="11">
        <v>97524</v>
      </c>
      <c r="F974" s="9">
        <f>E974/D974*100</f>
        <v>51.545454545454547</v>
      </c>
      <c r="G974" s="6" t="s">
        <v>20</v>
      </c>
      <c r="H974">
        <v>1681</v>
      </c>
      <c r="I974" s="11">
        <f>E974/H974</f>
        <v>58.015466983938133</v>
      </c>
      <c r="J974" t="s">
        <v>21</v>
      </c>
      <c r="K974" t="s">
        <v>22</v>
      </c>
      <c r="L974" s="19">
        <f>(((N974/60)/60)/24)+DATE(1970,1,1)</f>
        <v>41792.208333333336</v>
      </c>
      <c r="M974" s="16">
        <f>(((N974/60)/60)/24)+DATE(1970,1,1)</f>
        <v>41792.208333333336</v>
      </c>
      <c r="N974">
        <v>1401685200</v>
      </c>
      <c r="O974" s="19">
        <f>(((P974/60)/60)/24)+DATE(1970,1,1)</f>
        <v>41801.208333333336</v>
      </c>
      <c r="P974">
        <v>1402462800</v>
      </c>
      <c r="Q974" t="b">
        <v>0</v>
      </c>
      <c r="R974" t="b">
        <v>1</v>
      </c>
      <c r="S974" t="s">
        <v>28</v>
      </c>
      <c r="T974" t="str">
        <f>LEFT(S974,FIND("~",SUBSTITUTE(S974,"/","~",LEN(S974)-LEN(SUBSTITUTE(S974,"/",""))))-1)</f>
        <v>technology</v>
      </c>
      <c r="U974" t="str">
        <f>RIGHT(S974,LEN(S974)-FIND("/",S974))</f>
        <v>web</v>
      </c>
    </row>
    <row r="975" spans="1:21" x14ac:dyDescent="0.35">
      <c r="A975">
        <v>973</v>
      </c>
      <c r="B975" s="4" t="s">
        <v>1975</v>
      </c>
      <c r="C975" s="3" t="s">
        <v>1976</v>
      </c>
      <c r="D975" s="11">
        <v>189200</v>
      </c>
      <c r="E975" s="11">
        <v>26176</v>
      </c>
      <c r="F975" s="9">
        <f>E975/D975*100</f>
        <v>13.835095137420719</v>
      </c>
      <c r="G975" s="6" t="s">
        <v>20</v>
      </c>
      <c r="H975">
        <v>252</v>
      </c>
      <c r="I975" s="11">
        <f>E975/H975</f>
        <v>103.87301587301587</v>
      </c>
      <c r="J975" t="s">
        <v>21</v>
      </c>
      <c r="K975" t="s">
        <v>22</v>
      </c>
      <c r="L975" s="19">
        <f>(((N975/60)/60)/24)+DATE(1970,1,1)</f>
        <v>40522.25</v>
      </c>
      <c r="M975" s="16">
        <f>(((N975/60)/60)/24)+DATE(1970,1,1)</f>
        <v>40522.25</v>
      </c>
      <c r="N975">
        <v>1291960800</v>
      </c>
      <c r="O975" s="19">
        <f>(((P975/60)/60)/24)+DATE(1970,1,1)</f>
        <v>40524.25</v>
      </c>
      <c r="P975">
        <v>1292133600</v>
      </c>
      <c r="Q975" t="b">
        <v>0</v>
      </c>
      <c r="R975" t="b">
        <v>1</v>
      </c>
      <c r="S975" t="s">
        <v>33</v>
      </c>
      <c r="T975" t="str">
        <f>LEFT(S975,FIND("~",SUBSTITUTE(S975,"/","~",LEN(S975)-LEN(SUBSTITUTE(S975,"/",""))))-1)</f>
        <v>theater</v>
      </c>
      <c r="U975" t="str">
        <f>RIGHT(S975,LEN(S975)-FIND("/",S975))</f>
        <v>plays</v>
      </c>
    </row>
    <row r="976" spans="1:21" x14ac:dyDescent="0.35">
      <c r="A976">
        <v>974</v>
      </c>
      <c r="B976" s="4" t="s">
        <v>1977</v>
      </c>
      <c r="C976" s="3" t="s">
        <v>1978</v>
      </c>
      <c r="D976" s="11">
        <v>189400</v>
      </c>
      <c r="E976" s="11">
        <v>2991</v>
      </c>
      <c r="F976" s="9">
        <f>E976/D976*100</f>
        <v>1.5791974656810981</v>
      </c>
      <c r="G976" s="6" t="s">
        <v>20</v>
      </c>
      <c r="H976">
        <v>32</v>
      </c>
      <c r="I976" s="11">
        <f>E976/H976</f>
        <v>93.46875</v>
      </c>
      <c r="J976" t="s">
        <v>21</v>
      </c>
      <c r="K976" t="s">
        <v>22</v>
      </c>
      <c r="L976" s="19">
        <f>(((N976/60)/60)/24)+DATE(1970,1,1)</f>
        <v>41412.208333333336</v>
      </c>
      <c r="M976" s="16">
        <f>(((N976/60)/60)/24)+DATE(1970,1,1)</f>
        <v>41412.208333333336</v>
      </c>
      <c r="N976">
        <v>1368853200</v>
      </c>
      <c r="O976" s="19">
        <f>(((P976/60)/60)/24)+DATE(1970,1,1)</f>
        <v>41413.208333333336</v>
      </c>
      <c r="P976">
        <v>1368939600</v>
      </c>
      <c r="Q976" t="b">
        <v>0</v>
      </c>
      <c r="R976" t="b">
        <v>0</v>
      </c>
      <c r="S976" t="s">
        <v>60</v>
      </c>
      <c r="T976" t="str">
        <f>LEFT(S976,FIND("~",SUBSTITUTE(S976,"/","~",LEN(S976)-LEN(SUBSTITUTE(S976,"/",""))))-1)</f>
        <v>music</v>
      </c>
      <c r="U976" t="str">
        <f>RIGHT(S976,LEN(S976)-FIND("/",S976))</f>
        <v>indie rock</v>
      </c>
    </row>
    <row r="977" spans="1:21" x14ac:dyDescent="0.35">
      <c r="A977">
        <v>975</v>
      </c>
      <c r="B977" s="4" t="s">
        <v>1979</v>
      </c>
      <c r="C977" s="3" t="s">
        <v>1980</v>
      </c>
      <c r="D977" s="11">
        <v>189500</v>
      </c>
      <c r="E977" s="11">
        <v>8366</v>
      </c>
      <c r="F977" s="9">
        <f>E977/D977*100</f>
        <v>4.4147757255936675</v>
      </c>
      <c r="G977" s="6" t="s">
        <v>20</v>
      </c>
      <c r="H977">
        <v>135</v>
      </c>
      <c r="I977" s="11">
        <f>E977/H977</f>
        <v>61.970370370370368</v>
      </c>
      <c r="J977" t="s">
        <v>21</v>
      </c>
      <c r="K977" t="s">
        <v>22</v>
      </c>
      <c r="L977" s="19">
        <f>(((N977/60)/60)/24)+DATE(1970,1,1)</f>
        <v>42337.25</v>
      </c>
      <c r="M977" s="16">
        <f>(((N977/60)/60)/24)+DATE(1970,1,1)</f>
        <v>42337.25</v>
      </c>
      <c r="N977">
        <v>1448776800</v>
      </c>
      <c r="O977" s="19">
        <f>(((P977/60)/60)/24)+DATE(1970,1,1)</f>
        <v>42376.25</v>
      </c>
      <c r="P977">
        <v>1452146400</v>
      </c>
      <c r="Q977" t="b">
        <v>0</v>
      </c>
      <c r="R977" t="b">
        <v>1</v>
      </c>
      <c r="S977" t="s">
        <v>33</v>
      </c>
      <c r="T977" t="str">
        <f>LEFT(S977,FIND("~",SUBSTITUTE(S977,"/","~",LEN(S977)-LEN(SUBSTITUTE(S977,"/",""))))-1)</f>
        <v>theater</v>
      </c>
      <c r="U977" t="str">
        <f>RIGHT(S977,LEN(S977)-FIND("/",S977))</f>
        <v>plays</v>
      </c>
    </row>
    <row r="978" spans="1:21" ht="31" x14ac:dyDescent="0.35">
      <c r="A978">
        <v>976</v>
      </c>
      <c r="B978" s="4" t="s">
        <v>1981</v>
      </c>
      <c r="C978" s="3" t="s">
        <v>1982</v>
      </c>
      <c r="D978" s="11">
        <v>191000</v>
      </c>
      <c r="E978" s="11">
        <v>12886</v>
      </c>
      <c r="F978" s="9">
        <f>E978/D978*100</f>
        <v>6.7465968586387444</v>
      </c>
      <c r="G978" s="6" t="s">
        <v>20</v>
      </c>
      <c r="H978">
        <v>140</v>
      </c>
      <c r="I978" s="11">
        <f>E978/H978</f>
        <v>92.042857142857144</v>
      </c>
      <c r="J978" t="s">
        <v>21</v>
      </c>
      <c r="K978" t="s">
        <v>22</v>
      </c>
      <c r="L978" s="19">
        <f>(((N978/60)/60)/24)+DATE(1970,1,1)</f>
        <v>40571.25</v>
      </c>
      <c r="M978" s="16">
        <f>(((N978/60)/60)/24)+DATE(1970,1,1)</f>
        <v>40571.25</v>
      </c>
      <c r="N978">
        <v>1296194400</v>
      </c>
      <c r="O978" s="19">
        <f>(((P978/60)/60)/24)+DATE(1970,1,1)</f>
        <v>40577.25</v>
      </c>
      <c r="P978">
        <v>1296712800</v>
      </c>
      <c r="Q978" t="b">
        <v>0</v>
      </c>
      <c r="R978" t="b">
        <v>1</v>
      </c>
      <c r="S978" t="s">
        <v>33</v>
      </c>
      <c r="T978" t="str">
        <f>LEFT(S978,FIND("~",SUBSTITUTE(S978,"/","~",LEN(S978)-LEN(SUBSTITUTE(S978,"/",""))))-1)</f>
        <v>theater</v>
      </c>
      <c r="U978" t="str">
        <f>RIGHT(S978,LEN(S978)-FIND("/",S978))</f>
        <v>plays</v>
      </c>
    </row>
    <row r="979" spans="1:21" x14ac:dyDescent="0.35">
      <c r="A979">
        <v>977</v>
      </c>
      <c r="B979" s="4" t="s">
        <v>1258</v>
      </c>
      <c r="C979" s="3" t="s">
        <v>1983</v>
      </c>
      <c r="D979" s="11">
        <v>191000</v>
      </c>
      <c r="E979" s="11">
        <v>5177</v>
      </c>
      <c r="F979" s="9">
        <f>E979/D979*100</f>
        <v>2.7104712041884818</v>
      </c>
      <c r="G979" s="6" t="s">
        <v>20</v>
      </c>
      <c r="H979">
        <v>67</v>
      </c>
      <c r="I979" s="11">
        <f>E979/H979</f>
        <v>77.268656716417908</v>
      </c>
      <c r="J979" t="s">
        <v>21</v>
      </c>
      <c r="K979" t="s">
        <v>22</v>
      </c>
      <c r="L979" s="19">
        <f>(((N979/60)/60)/24)+DATE(1970,1,1)</f>
        <v>43138.25</v>
      </c>
      <c r="M979" s="16">
        <f>(((N979/60)/60)/24)+DATE(1970,1,1)</f>
        <v>43138.25</v>
      </c>
      <c r="N979">
        <v>1517983200</v>
      </c>
      <c r="O979" s="19">
        <f>(((P979/60)/60)/24)+DATE(1970,1,1)</f>
        <v>43170.25</v>
      </c>
      <c r="P979">
        <v>1520748000</v>
      </c>
      <c r="Q979" t="b">
        <v>0</v>
      </c>
      <c r="R979" t="b">
        <v>0</v>
      </c>
      <c r="S979" t="s">
        <v>17</v>
      </c>
      <c r="T979" t="str">
        <f>LEFT(S979,FIND("~",SUBSTITUTE(S979,"/","~",LEN(S979)-LEN(SUBSTITUTE(S979,"/",""))))-1)</f>
        <v>food</v>
      </c>
      <c r="U979" t="str">
        <f>RIGHT(S979,LEN(S979)-FIND("/",S979))</f>
        <v>food trucks</v>
      </c>
    </row>
    <row r="980" spans="1:21" x14ac:dyDescent="0.35">
      <c r="A980">
        <v>978</v>
      </c>
      <c r="B980" s="4" t="s">
        <v>1984</v>
      </c>
      <c r="C980" s="3" t="s">
        <v>1985</v>
      </c>
      <c r="D980" s="11">
        <v>191200</v>
      </c>
      <c r="E980" s="11">
        <v>8641</v>
      </c>
      <c r="F980" s="9">
        <f>E980/D980*100</f>
        <v>4.5193514644351467</v>
      </c>
      <c r="G980" s="6" t="s">
        <v>20</v>
      </c>
      <c r="H980">
        <v>92</v>
      </c>
      <c r="I980" s="11">
        <f>E980/H980</f>
        <v>93.923913043478265</v>
      </c>
      <c r="J980" t="s">
        <v>21</v>
      </c>
      <c r="K980" t="s">
        <v>22</v>
      </c>
      <c r="L980" s="19">
        <f>(((N980/60)/60)/24)+DATE(1970,1,1)</f>
        <v>42686.25</v>
      </c>
      <c r="M980" s="16">
        <f>(((N980/60)/60)/24)+DATE(1970,1,1)</f>
        <v>42686.25</v>
      </c>
      <c r="N980">
        <v>1478930400</v>
      </c>
      <c r="O980" s="19">
        <f>(((P980/60)/60)/24)+DATE(1970,1,1)</f>
        <v>42708.25</v>
      </c>
      <c r="P980">
        <v>1480831200</v>
      </c>
      <c r="Q980" t="b">
        <v>0</v>
      </c>
      <c r="R980" t="b">
        <v>0</v>
      </c>
      <c r="S980" t="s">
        <v>89</v>
      </c>
      <c r="T980" t="str">
        <f>LEFT(S980,FIND("~",SUBSTITUTE(S980,"/","~",LEN(S980)-LEN(SUBSTITUTE(S980,"/",""))))-1)</f>
        <v>games</v>
      </c>
      <c r="U980" t="str">
        <f>RIGHT(S980,LEN(S980)-FIND("/",S980))</f>
        <v>video games</v>
      </c>
    </row>
    <row r="981" spans="1:21" x14ac:dyDescent="0.35">
      <c r="A981">
        <v>979</v>
      </c>
      <c r="B981" s="4" t="s">
        <v>1986</v>
      </c>
      <c r="C981" s="3" t="s">
        <v>1987</v>
      </c>
      <c r="D981" s="11">
        <v>191300</v>
      </c>
      <c r="E981" s="11">
        <v>86244</v>
      </c>
      <c r="F981" s="9">
        <f>E981/D981*100</f>
        <v>45.083115525352852</v>
      </c>
      <c r="G981" s="6" t="s">
        <v>20</v>
      </c>
      <c r="H981">
        <v>1015</v>
      </c>
      <c r="I981" s="11">
        <f>E981/H981</f>
        <v>84.969458128078813</v>
      </c>
      <c r="J981" t="s">
        <v>40</v>
      </c>
      <c r="K981" t="s">
        <v>41</v>
      </c>
      <c r="L981" s="19">
        <f>(((N981/60)/60)/24)+DATE(1970,1,1)</f>
        <v>42078.208333333328</v>
      </c>
      <c r="M981" s="16">
        <f>(((N981/60)/60)/24)+DATE(1970,1,1)</f>
        <v>42078.208333333328</v>
      </c>
      <c r="N981">
        <v>1426395600</v>
      </c>
      <c r="O981" s="19">
        <f>(((P981/60)/60)/24)+DATE(1970,1,1)</f>
        <v>42084.208333333328</v>
      </c>
      <c r="P981">
        <v>1426914000</v>
      </c>
      <c r="Q981" t="b">
        <v>0</v>
      </c>
      <c r="R981" t="b">
        <v>0</v>
      </c>
      <c r="S981" t="s">
        <v>33</v>
      </c>
      <c r="T981" t="str">
        <f>LEFT(S981,FIND("~",SUBSTITUTE(S981,"/","~",LEN(S981)-LEN(SUBSTITUTE(S981,"/",""))))-1)</f>
        <v>theater</v>
      </c>
      <c r="U981" t="str">
        <f>RIGHT(S981,LEN(S981)-FIND("/",S981))</f>
        <v>plays</v>
      </c>
    </row>
    <row r="982" spans="1:21" x14ac:dyDescent="0.35">
      <c r="A982">
        <v>980</v>
      </c>
      <c r="B982" s="4" t="s">
        <v>1988</v>
      </c>
      <c r="C982" s="3" t="s">
        <v>1989</v>
      </c>
      <c r="D982" s="11">
        <v>191500</v>
      </c>
      <c r="E982" s="11">
        <v>78630</v>
      </c>
      <c r="F982" s="9">
        <f>E982/D982*100</f>
        <v>41.06005221932115</v>
      </c>
      <c r="G982" s="6" t="s">
        <v>20</v>
      </c>
      <c r="H982">
        <v>742</v>
      </c>
      <c r="I982" s="11">
        <f>E982/H982</f>
        <v>105.97035040431267</v>
      </c>
      <c r="J982" t="s">
        <v>21</v>
      </c>
      <c r="K982" t="s">
        <v>22</v>
      </c>
      <c r="L982" s="19">
        <f>(((N982/60)/60)/24)+DATE(1970,1,1)</f>
        <v>42307.208333333328</v>
      </c>
      <c r="M982" s="16">
        <f>(((N982/60)/60)/24)+DATE(1970,1,1)</f>
        <v>42307.208333333328</v>
      </c>
      <c r="N982">
        <v>1446181200</v>
      </c>
      <c r="O982" s="19">
        <f>(((P982/60)/60)/24)+DATE(1970,1,1)</f>
        <v>42312.25</v>
      </c>
      <c r="P982">
        <v>1446616800</v>
      </c>
      <c r="Q982" t="b">
        <v>1</v>
      </c>
      <c r="R982" t="b">
        <v>0</v>
      </c>
      <c r="S982" t="s">
        <v>68</v>
      </c>
      <c r="T982" t="str">
        <f>LEFT(S982,FIND("~",SUBSTITUTE(S982,"/","~",LEN(S982)-LEN(SUBSTITUTE(S982,"/",""))))-1)</f>
        <v>publishing</v>
      </c>
      <c r="U982" t="str">
        <f>RIGHT(S982,LEN(S982)-FIND("/",S982))</f>
        <v>nonfiction</v>
      </c>
    </row>
    <row r="983" spans="1:21" x14ac:dyDescent="0.35">
      <c r="A983">
        <v>981</v>
      </c>
      <c r="B983" s="4" t="s">
        <v>1990</v>
      </c>
      <c r="C983" s="3" t="s">
        <v>1991</v>
      </c>
      <c r="D983" s="11">
        <v>192100</v>
      </c>
      <c r="E983" s="11">
        <v>11941</v>
      </c>
      <c r="F983" s="9">
        <f>E983/D983*100</f>
        <v>6.2160333159812602</v>
      </c>
      <c r="G983" s="6" t="s">
        <v>20</v>
      </c>
      <c r="H983">
        <v>323</v>
      </c>
      <c r="I983" s="11">
        <f>E983/H983</f>
        <v>36.969040247678016</v>
      </c>
      <c r="J983" t="s">
        <v>21</v>
      </c>
      <c r="K983" t="s">
        <v>22</v>
      </c>
      <c r="L983" s="19">
        <f>(((N983/60)/60)/24)+DATE(1970,1,1)</f>
        <v>43094.25</v>
      </c>
      <c r="M983" s="16">
        <f>(((N983/60)/60)/24)+DATE(1970,1,1)</f>
        <v>43094.25</v>
      </c>
      <c r="N983">
        <v>1514181600</v>
      </c>
      <c r="O983" s="19">
        <f>(((P983/60)/60)/24)+DATE(1970,1,1)</f>
        <v>43127.25</v>
      </c>
      <c r="P983">
        <v>1517032800</v>
      </c>
      <c r="Q983" t="b">
        <v>0</v>
      </c>
      <c r="R983" t="b">
        <v>0</v>
      </c>
      <c r="S983" t="s">
        <v>28</v>
      </c>
      <c r="T983" t="str">
        <f>LEFT(S983,FIND("~",SUBSTITUTE(S983,"/","~",LEN(S983)-LEN(SUBSTITUTE(S983,"/",""))))-1)</f>
        <v>technology</v>
      </c>
      <c r="U983" t="str">
        <f>RIGHT(S983,LEN(S983)-FIND("/",S983))</f>
        <v>web</v>
      </c>
    </row>
    <row r="984" spans="1:21" x14ac:dyDescent="0.35">
      <c r="A984">
        <v>982</v>
      </c>
      <c r="B984" s="4" t="s">
        <v>1992</v>
      </c>
      <c r="C984" s="3" t="s">
        <v>1993</v>
      </c>
      <c r="D984" s="11">
        <v>192900</v>
      </c>
      <c r="E984" s="11">
        <v>6115</v>
      </c>
      <c r="F984" s="9">
        <f>E984/D984*100</f>
        <v>3.1700362882322448</v>
      </c>
      <c r="G984" s="6" t="s">
        <v>20</v>
      </c>
      <c r="H984">
        <v>75</v>
      </c>
      <c r="I984" s="11">
        <f>E984/H984</f>
        <v>81.533333333333331</v>
      </c>
      <c r="J984" t="s">
        <v>21</v>
      </c>
      <c r="K984" t="s">
        <v>22</v>
      </c>
      <c r="L984" s="19">
        <f>(((N984/60)/60)/24)+DATE(1970,1,1)</f>
        <v>40743.208333333336</v>
      </c>
      <c r="M984" s="16">
        <f>(((N984/60)/60)/24)+DATE(1970,1,1)</f>
        <v>40743.208333333336</v>
      </c>
      <c r="N984">
        <v>1311051600</v>
      </c>
      <c r="O984" s="19">
        <f>(((P984/60)/60)/24)+DATE(1970,1,1)</f>
        <v>40745.208333333336</v>
      </c>
      <c r="P984">
        <v>1311224400</v>
      </c>
      <c r="Q984" t="b">
        <v>0</v>
      </c>
      <c r="R984" t="b">
        <v>1</v>
      </c>
      <c r="S984" t="s">
        <v>42</v>
      </c>
      <c r="T984" t="str">
        <f>LEFT(S984,FIND("~",SUBSTITUTE(S984,"/","~",LEN(S984)-LEN(SUBSTITUTE(S984,"/",""))))-1)</f>
        <v>film &amp; video</v>
      </c>
      <c r="U984" t="str">
        <f>RIGHT(S984,LEN(S984)-FIND("/",S984))</f>
        <v>documentary</v>
      </c>
    </row>
    <row r="985" spans="1:21" x14ac:dyDescent="0.35">
      <c r="A985">
        <v>983</v>
      </c>
      <c r="B985" s="4" t="s">
        <v>1994</v>
      </c>
      <c r="C985" s="3" t="s">
        <v>1995</v>
      </c>
      <c r="D985" s="11">
        <v>193200</v>
      </c>
      <c r="E985" s="11">
        <v>188404</v>
      </c>
      <c r="F985" s="9">
        <f>E985/D985*100</f>
        <v>97.517598343685293</v>
      </c>
      <c r="G985" s="6" t="s">
        <v>20</v>
      </c>
      <c r="H985">
        <v>2326</v>
      </c>
      <c r="I985" s="11">
        <f>E985/H985</f>
        <v>80.999140154772135</v>
      </c>
      <c r="J985" t="s">
        <v>21</v>
      </c>
      <c r="K985" t="s">
        <v>22</v>
      </c>
      <c r="L985" s="19">
        <f>(((N985/60)/60)/24)+DATE(1970,1,1)</f>
        <v>43681.208333333328</v>
      </c>
      <c r="M985" s="16">
        <f>(((N985/60)/60)/24)+DATE(1970,1,1)</f>
        <v>43681.208333333328</v>
      </c>
      <c r="N985">
        <v>1564894800</v>
      </c>
      <c r="O985" s="19">
        <f>(((P985/60)/60)/24)+DATE(1970,1,1)</f>
        <v>43696.208333333328</v>
      </c>
      <c r="P985">
        <v>1566190800</v>
      </c>
      <c r="Q985" t="b">
        <v>0</v>
      </c>
      <c r="R985" t="b">
        <v>0</v>
      </c>
      <c r="S985" t="s">
        <v>42</v>
      </c>
      <c r="T985" t="str">
        <f>LEFT(S985,FIND("~",SUBSTITUTE(S985,"/","~",LEN(S985)-LEN(SUBSTITUTE(S985,"/",""))))-1)</f>
        <v>film &amp; video</v>
      </c>
      <c r="U985" t="str">
        <f>RIGHT(S985,LEN(S985)-FIND("/",S985))</f>
        <v>documentary</v>
      </c>
    </row>
    <row r="986" spans="1:21" ht="31" x14ac:dyDescent="0.35">
      <c r="A986">
        <v>984</v>
      </c>
      <c r="B986" s="4" t="s">
        <v>1996</v>
      </c>
      <c r="C986" s="3" t="s">
        <v>1997</v>
      </c>
      <c r="D986" s="11">
        <v>193400</v>
      </c>
      <c r="E986" s="11">
        <v>9910</v>
      </c>
      <c r="F986" s="9">
        <f>E986/D986*100</f>
        <v>5.1240951396070322</v>
      </c>
      <c r="G986" s="6" t="s">
        <v>20</v>
      </c>
      <c r="H986">
        <v>381</v>
      </c>
      <c r="I986" s="11">
        <f>E986/H986</f>
        <v>26.010498687664043</v>
      </c>
      <c r="J986" t="s">
        <v>21</v>
      </c>
      <c r="K986" t="s">
        <v>22</v>
      </c>
      <c r="L986" s="19">
        <f>(((N986/60)/60)/24)+DATE(1970,1,1)</f>
        <v>43716.208333333328</v>
      </c>
      <c r="M986" s="16">
        <f>(((N986/60)/60)/24)+DATE(1970,1,1)</f>
        <v>43716.208333333328</v>
      </c>
      <c r="N986">
        <v>1567918800</v>
      </c>
      <c r="O986" s="19">
        <f>(((P986/60)/60)/24)+DATE(1970,1,1)</f>
        <v>43742.208333333328</v>
      </c>
      <c r="P986">
        <v>1570165200</v>
      </c>
      <c r="Q986" t="b">
        <v>0</v>
      </c>
      <c r="R986" t="b">
        <v>0</v>
      </c>
      <c r="S986" t="s">
        <v>33</v>
      </c>
      <c r="T986" t="str">
        <f>LEFT(S986,FIND("~",SUBSTITUTE(S986,"/","~",LEN(S986)-LEN(SUBSTITUTE(S986,"/",""))))-1)</f>
        <v>theater</v>
      </c>
      <c r="U986" t="str">
        <f>RIGHT(S986,LEN(S986)-FIND("/",S986))</f>
        <v>plays</v>
      </c>
    </row>
    <row r="987" spans="1:21" x14ac:dyDescent="0.35">
      <c r="A987">
        <v>985</v>
      </c>
      <c r="B987" s="4" t="s">
        <v>1998</v>
      </c>
      <c r="C987" s="3" t="s">
        <v>1999</v>
      </c>
      <c r="D987" s="11">
        <v>194500</v>
      </c>
      <c r="E987" s="11">
        <v>114523</v>
      </c>
      <c r="F987" s="9">
        <f>E987/D987*100</f>
        <v>58.880719794344472</v>
      </c>
      <c r="G987" s="6" t="s">
        <v>20</v>
      </c>
      <c r="H987">
        <v>4405</v>
      </c>
      <c r="I987" s="11">
        <f>E987/H987</f>
        <v>25.998410896708286</v>
      </c>
      <c r="J987" t="s">
        <v>21</v>
      </c>
      <c r="K987" t="s">
        <v>22</v>
      </c>
      <c r="L987" s="19">
        <f>(((N987/60)/60)/24)+DATE(1970,1,1)</f>
        <v>41614.25</v>
      </c>
      <c r="M987" s="16">
        <f>(((N987/60)/60)/24)+DATE(1970,1,1)</f>
        <v>41614.25</v>
      </c>
      <c r="N987">
        <v>1386309600</v>
      </c>
      <c r="O987" s="19">
        <f>(((P987/60)/60)/24)+DATE(1970,1,1)</f>
        <v>41640.25</v>
      </c>
      <c r="P987">
        <v>1388556000</v>
      </c>
      <c r="Q987" t="b">
        <v>0</v>
      </c>
      <c r="R987" t="b">
        <v>1</v>
      </c>
      <c r="S987" t="s">
        <v>23</v>
      </c>
      <c r="T987" t="str">
        <f>LEFT(S987,FIND("~",SUBSTITUTE(S987,"/","~",LEN(S987)-LEN(SUBSTITUTE(S987,"/",""))))-1)</f>
        <v>music</v>
      </c>
      <c r="U987" t="str">
        <f>RIGHT(S987,LEN(S987)-FIND("/",S987))</f>
        <v>rock</v>
      </c>
    </row>
    <row r="988" spans="1:21" ht="31" x14ac:dyDescent="0.35">
      <c r="A988">
        <v>986</v>
      </c>
      <c r="B988" s="4" t="s">
        <v>2000</v>
      </c>
      <c r="C988" s="3" t="s">
        <v>2001</v>
      </c>
      <c r="D988" s="11">
        <v>194900</v>
      </c>
      <c r="E988" s="11">
        <v>3144</v>
      </c>
      <c r="F988" s="9">
        <f>E988/D988*100</f>
        <v>1.6131349409953823</v>
      </c>
      <c r="G988" s="6" t="s">
        <v>20</v>
      </c>
      <c r="H988">
        <v>92</v>
      </c>
      <c r="I988" s="11">
        <f>E988/H988</f>
        <v>34.173913043478258</v>
      </c>
      <c r="J988" t="s">
        <v>21</v>
      </c>
      <c r="K988" t="s">
        <v>22</v>
      </c>
      <c r="L988" s="19">
        <f>(((N988/60)/60)/24)+DATE(1970,1,1)</f>
        <v>40638.208333333336</v>
      </c>
      <c r="M988" s="16">
        <f>(((N988/60)/60)/24)+DATE(1970,1,1)</f>
        <v>40638.208333333336</v>
      </c>
      <c r="N988">
        <v>1301979600</v>
      </c>
      <c r="O988" s="19">
        <f>(((P988/60)/60)/24)+DATE(1970,1,1)</f>
        <v>40652.208333333336</v>
      </c>
      <c r="P988">
        <v>1303189200</v>
      </c>
      <c r="Q988" t="b">
        <v>0</v>
      </c>
      <c r="R988" t="b">
        <v>0</v>
      </c>
      <c r="S988" t="s">
        <v>23</v>
      </c>
      <c r="T988" t="str">
        <f>LEFT(S988,FIND("~",SUBSTITUTE(S988,"/","~",LEN(S988)-LEN(SUBSTITUTE(S988,"/",""))))-1)</f>
        <v>music</v>
      </c>
      <c r="U988" t="str">
        <f>RIGHT(S988,LEN(S988)-FIND("/",S988))</f>
        <v>rock</v>
      </c>
    </row>
    <row r="989" spans="1:21" x14ac:dyDescent="0.35">
      <c r="A989">
        <v>987</v>
      </c>
      <c r="B989" s="4" t="s">
        <v>2002</v>
      </c>
      <c r="C989" s="3" t="s">
        <v>2003</v>
      </c>
      <c r="D989" s="11">
        <v>195200</v>
      </c>
      <c r="E989" s="11">
        <v>13441</v>
      </c>
      <c r="F989" s="9">
        <f>E989/D989*100</f>
        <v>6.8857581967213113</v>
      </c>
      <c r="G989" s="6" t="s">
        <v>20</v>
      </c>
      <c r="H989">
        <v>480</v>
      </c>
      <c r="I989" s="11">
        <f>E989/H989</f>
        <v>28.002083333333335</v>
      </c>
      <c r="J989" t="s">
        <v>21</v>
      </c>
      <c r="K989" t="s">
        <v>22</v>
      </c>
      <c r="L989" s="19">
        <f>(((N989/60)/60)/24)+DATE(1970,1,1)</f>
        <v>42852.208333333328</v>
      </c>
      <c r="M989" s="16">
        <f>(((N989/60)/60)/24)+DATE(1970,1,1)</f>
        <v>42852.208333333328</v>
      </c>
      <c r="N989">
        <v>1493269200</v>
      </c>
      <c r="O989" s="19">
        <f>(((P989/60)/60)/24)+DATE(1970,1,1)</f>
        <v>42866.208333333328</v>
      </c>
      <c r="P989">
        <v>1494478800</v>
      </c>
      <c r="Q989" t="b">
        <v>0</v>
      </c>
      <c r="R989" t="b">
        <v>0</v>
      </c>
      <c r="S989" t="s">
        <v>42</v>
      </c>
      <c r="T989" t="str">
        <f>LEFT(S989,FIND("~",SUBSTITUTE(S989,"/","~",LEN(S989)-LEN(SUBSTITUTE(S989,"/",""))))-1)</f>
        <v>film &amp; video</v>
      </c>
      <c r="U989" t="str">
        <f>RIGHT(S989,LEN(S989)-FIND("/",S989))</f>
        <v>documentary</v>
      </c>
    </row>
    <row r="990" spans="1:21" x14ac:dyDescent="0.35">
      <c r="A990">
        <v>988</v>
      </c>
      <c r="B990" s="4" t="s">
        <v>2004</v>
      </c>
      <c r="C990" s="3" t="s">
        <v>2005</v>
      </c>
      <c r="D990" s="11">
        <v>195800</v>
      </c>
      <c r="E990" s="11">
        <v>4899</v>
      </c>
      <c r="F990" s="9">
        <f>E990/D990*100</f>
        <v>2.5020429009193053</v>
      </c>
      <c r="G990" s="6" t="s">
        <v>20</v>
      </c>
      <c r="H990">
        <v>64</v>
      </c>
      <c r="I990" s="11">
        <f>E990/H990</f>
        <v>76.546875</v>
      </c>
      <c r="J990" t="s">
        <v>21</v>
      </c>
      <c r="K990" t="s">
        <v>22</v>
      </c>
      <c r="L990" s="19">
        <f>(((N990/60)/60)/24)+DATE(1970,1,1)</f>
        <v>42686.25</v>
      </c>
      <c r="M990" s="16">
        <f>(((N990/60)/60)/24)+DATE(1970,1,1)</f>
        <v>42686.25</v>
      </c>
      <c r="N990">
        <v>1478930400</v>
      </c>
      <c r="O990" s="19">
        <f>(((P990/60)/60)/24)+DATE(1970,1,1)</f>
        <v>42707.25</v>
      </c>
      <c r="P990">
        <v>1480744800</v>
      </c>
      <c r="Q990" t="b">
        <v>0</v>
      </c>
      <c r="R990" t="b">
        <v>0</v>
      </c>
      <c r="S990" t="s">
        <v>133</v>
      </c>
      <c r="T990" t="str">
        <f>LEFT(S990,FIND("~",SUBSTITUTE(S990,"/","~",LEN(S990)-LEN(SUBSTITUTE(S990,"/",""))))-1)</f>
        <v>publishing</v>
      </c>
      <c r="U990" t="str">
        <f>RIGHT(S990,LEN(S990)-FIND("/",S990))</f>
        <v>radio &amp; podcasts</v>
      </c>
    </row>
    <row r="991" spans="1:21" x14ac:dyDescent="0.35">
      <c r="A991">
        <v>989</v>
      </c>
      <c r="B991" s="4" t="s">
        <v>2006</v>
      </c>
      <c r="C991" s="3" t="s">
        <v>2007</v>
      </c>
      <c r="D991" s="11">
        <v>195900</v>
      </c>
      <c r="E991" s="11">
        <v>11990</v>
      </c>
      <c r="F991" s="9">
        <f>E991/D991*100</f>
        <v>6.1204696273608983</v>
      </c>
      <c r="G991" s="6" t="s">
        <v>20</v>
      </c>
      <c r="H991">
        <v>226</v>
      </c>
      <c r="I991" s="11">
        <f>E991/H991</f>
        <v>53.053097345132741</v>
      </c>
      <c r="J991" t="s">
        <v>21</v>
      </c>
      <c r="K991" t="s">
        <v>22</v>
      </c>
      <c r="L991" s="19">
        <f>(((N991/60)/60)/24)+DATE(1970,1,1)</f>
        <v>43571.208333333328</v>
      </c>
      <c r="M991" s="16">
        <f>(((N991/60)/60)/24)+DATE(1970,1,1)</f>
        <v>43571.208333333328</v>
      </c>
      <c r="N991">
        <v>1555390800</v>
      </c>
      <c r="O991" s="19">
        <f>(((P991/60)/60)/24)+DATE(1970,1,1)</f>
        <v>43576.208333333328</v>
      </c>
      <c r="P991">
        <v>1555822800</v>
      </c>
      <c r="Q991" t="b">
        <v>0</v>
      </c>
      <c r="R991" t="b">
        <v>0</v>
      </c>
      <c r="S991" t="s">
        <v>206</v>
      </c>
      <c r="T991" t="str">
        <f>LEFT(S991,FIND("~",SUBSTITUTE(S991,"/","~",LEN(S991)-LEN(SUBSTITUTE(S991,"/",""))))-1)</f>
        <v>publishing</v>
      </c>
      <c r="U991" t="str">
        <f>RIGHT(S991,LEN(S991)-FIND("/",S991))</f>
        <v>translations</v>
      </c>
    </row>
    <row r="992" spans="1:21" x14ac:dyDescent="0.35">
      <c r="A992">
        <v>990</v>
      </c>
      <c r="B992" s="4" t="s">
        <v>2008</v>
      </c>
      <c r="C992" s="3" t="s">
        <v>2009</v>
      </c>
      <c r="D992" s="11">
        <v>196600</v>
      </c>
      <c r="E992" s="11">
        <v>6839</v>
      </c>
      <c r="F992" s="9">
        <f>E992/D992*100</f>
        <v>3.4786368260427261</v>
      </c>
      <c r="G992" s="6" t="s">
        <v>20</v>
      </c>
      <c r="H992">
        <v>64</v>
      </c>
      <c r="I992" s="11">
        <f>E992/H992</f>
        <v>106.859375</v>
      </c>
      <c r="J992" t="s">
        <v>21</v>
      </c>
      <c r="K992" t="s">
        <v>22</v>
      </c>
      <c r="L992" s="19">
        <f>(((N992/60)/60)/24)+DATE(1970,1,1)</f>
        <v>42432.25</v>
      </c>
      <c r="M992" s="16">
        <f>(((N992/60)/60)/24)+DATE(1970,1,1)</f>
        <v>42432.25</v>
      </c>
      <c r="N992">
        <v>1456984800</v>
      </c>
      <c r="O992" s="19">
        <f>(((P992/60)/60)/24)+DATE(1970,1,1)</f>
        <v>42454.208333333328</v>
      </c>
      <c r="P992">
        <v>1458882000</v>
      </c>
      <c r="Q992" t="b">
        <v>0</v>
      </c>
      <c r="R992" t="b">
        <v>1</v>
      </c>
      <c r="S992" t="s">
        <v>53</v>
      </c>
      <c r="T992" t="str">
        <f>LEFT(S992,FIND("~",SUBSTITUTE(S992,"/","~",LEN(S992)-LEN(SUBSTITUTE(S992,"/",""))))-1)</f>
        <v>film &amp; video</v>
      </c>
      <c r="U992" t="str">
        <f>RIGHT(S992,LEN(S992)-FIND("/",S992))</f>
        <v>drama</v>
      </c>
    </row>
    <row r="993" spans="1:21" x14ac:dyDescent="0.35">
      <c r="A993">
        <v>991</v>
      </c>
      <c r="B993" s="4" t="s">
        <v>1080</v>
      </c>
      <c r="C993" s="3" t="s">
        <v>2010</v>
      </c>
      <c r="D993" s="11">
        <v>196700</v>
      </c>
      <c r="E993" s="11">
        <v>11091</v>
      </c>
      <c r="F993" s="9">
        <f>E993/D993*100</f>
        <v>5.6385358413828159</v>
      </c>
      <c r="G993" s="6" t="s">
        <v>20</v>
      </c>
      <c r="H993">
        <v>241</v>
      </c>
      <c r="I993" s="11">
        <f>E993/H993</f>
        <v>46.020746887966808</v>
      </c>
      <c r="J993" t="s">
        <v>21</v>
      </c>
      <c r="K993" t="s">
        <v>22</v>
      </c>
      <c r="L993" s="19">
        <f>(((N993/60)/60)/24)+DATE(1970,1,1)</f>
        <v>41907.208333333336</v>
      </c>
      <c r="M993" s="16">
        <f>(((N993/60)/60)/24)+DATE(1970,1,1)</f>
        <v>41907.208333333336</v>
      </c>
      <c r="N993">
        <v>1411621200</v>
      </c>
      <c r="O993" s="19">
        <f>(((P993/60)/60)/24)+DATE(1970,1,1)</f>
        <v>41911.208333333336</v>
      </c>
      <c r="P993">
        <v>1411966800</v>
      </c>
      <c r="Q993" t="b">
        <v>0</v>
      </c>
      <c r="R993" t="b">
        <v>1</v>
      </c>
      <c r="S993" t="s">
        <v>23</v>
      </c>
      <c r="T993" t="str">
        <f>LEFT(S993,FIND("~",SUBSTITUTE(S993,"/","~",LEN(S993)-LEN(SUBSTITUTE(S993,"/",""))))-1)</f>
        <v>music</v>
      </c>
      <c r="U993" t="str">
        <f>RIGHT(S993,LEN(S993)-FIND("/",S993))</f>
        <v>rock</v>
      </c>
    </row>
    <row r="994" spans="1:21" x14ac:dyDescent="0.35">
      <c r="A994">
        <v>992</v>
      </c>
      <c r="B994" s="4" t="s">
        <v>2011</v>
      </c>
      <c r="C994" s="3" t="s">
        <v>2012</v>
      </c>
      <c r="D994" s="11">
        <v>196900</v>
      </c>
      <c r="E994" s="11">
        <v>13223</v>
      </c>
      <c r="F994" s="9">
        <f>E994/D994*100</f>
        <v>6.7155916708989336</v>
      </c>
      <c r="G994" s="6" t="s">
        <v>20</v>
      </c>
      <c r="H994">
        <v>132</v>
      </c>
      <c r="I994" s="11">
        <f>E994/H994</f>
        <v>100.17424242424242</v>
      </c>
      <c r="J994" t="s">
        <v>21</v>
      </c>
      <c r="K994" t="s">
        <v>22</v>
      </c>
      <c r="L994" s="19">
        <f>(((N994/60)/60)/24)+DATE(1970,1,1)</f>
        <v>43227.208333333328</v>
      </c>
      <c r="M994" s="16">
        <f>(((N994/60)/60)/24)+DATE(1970,1,1)</f>
        <v>43227.208333333328</v>
      </c>
      <c r="N994">
        <v>1525669200</v>
      </c>
      <c r="O994" s="19">
        <f>(((P994/60)/60)/24)+DATE(1970,1,1)</f>
        <v>43241.208333333328</v>
      </c>
      <c r="P994">
        <v>1526878800</v>
      </c>
      <c r="Q994" t="b">
        <v>0</v>
      </c>
      <c r="R994" t="b">
        <v>1</v>
      </c>
      <c r="S994" t="s">
        <v>53</v>
      </c>
      <c r="T994" t="str">
        <f>LEFT(S994,FIND("~",SUBSTITUTE(S994,"/","~",LEN(S994)-LEN(SUBSTITUTE(S994,"/",""))))-1)</f>
        <v>film &amp; video</v>
      </c>
      <c r="U994" t="str">
        <f>RIGHT(S994,LEN(S994)-FIND("/",S994))</f>
        <v>drama</v>
      </c>
    </row>
    <row r="995" spans="1:21" x14ac:dyDescent="0.35">
      <c r="A995">
        <v>993</v>
      </c>
      <c r="B995" s="4" t="s">
        <v>2013</v>
      </c>
      <c r="C995" s="3" t="s">
        <v>2014</v>
      </c>
      <c r="D995" s="11">
        <v>197600</v>
      </c>
      <c r="E995" s="11">
        <v>7608</v>
      </c>
      <c r="F995" s="9">
        <f>E995/D995*100</f>
        <v>3.8502024291497974</v>
      </c>
      <c r="G995" s="6" t="s">
        <v>20</v>
      </c>
      <c r="H995">
        <v>75</v>
      </c>
      <c r="I995" s="11">
        <f>E995/H995</f>
        <v>101.44</v>
      </c>
      <c r="J995" t="s">
        <v>107</v>
      </c>
      <c r="K995" t="s">
        <v>108</v>
      </c>
      <c r="L995" s="19">
        <f>(((N995/60)/60)/24)+DATE(1970,1,1)</f>
        <v>42362.25</v>
      </c>
      <c r="M995" s="16">
        <f>(((N995/60)/60)/24)+DATE(1970,1,1)</f>
        <v>42362.25</v>
      </c>
      <c r="N995">
        <v>1450936800</v>
      </c>
      <c r="O995" s="19">
        <f>(((P995/60)/60)/24)+DATE(1970,1,1)</f>
        <v>42379.25</v>
      </c>
      <c r="P995">
        <v>1452405600</v>
      </c>
      <c r="Q995" t="b">
        <v>0</v>
      </c>
      <c r="R995" t="b">
        <v>1</v>
      </c>
      <c r="S995" t="s">
        <v>122</v>
      </c>
      <c r="T995" t="str">
        <f>LEFT(S995,FIND("~",SUBSTITUTE(S995,"/","~",LEN(S995)-LEN(SUBSTITUTE(S995,"/",""))))-1)</f>
        <v>photography</v>
      </c>
      <c r="U995" t="str">
        <f>RIGHT(S995,LEN(S995)-FIND("/",S995))</f>
        <v>photography books</v>
      </c>
    </row>
    <row r="996" spans="1:21" x14ac:dyDescent="0.35">
      <c r="A996">
        <v>994</v>
      </c>
      <c r="B996" s="4" t="s">
        <v>2015</v>
      </c>
      <c r="C996" s="3" t="s">
        <v>2016</v>
      </c>
      <c r="D996" s="11">
        <v>197700</v>
      </c>
      <c r="E996" s="11">
        <v>74073</v>
      </c>
      <c r="F996" s="9">
        <f>E996/D996*100</f>
        <v>37.467374810318667</v>
      </c>
      <c r="G996" s="6" t="s">
        <v>20</v>
      </c>
      <c r="H996">
        <v>842</v>
      </c>
      <c r="I996" s="11">
        <f>E996/H996</f>
        <v>87.972684085510693</v>
      </c>
      <c r="J996" t="s">
        <v>21</v>
      </c>
      <c r="K996" t="s">
        <v>22</v>
      </c>
      <c r="L996" s="19">
        <f>(((N996/60)/60)/24)+DATE(1970,1,1)</f>
        <v>41929.208333333336</v>
      </c>
      <c r="M996" s="16">
        <f>(((N996/60)/60)/24)+DATE(1970,1,1)</f>
        <v>41929.208333333336</v>
      </c>
      <c r="N996">
        <v>1413522000</v>
      </c>
      <c r="O996" s="19">
        <f>(((P996/60)/60)/24)+DATE(1970,1,1)</f>
        <v>41935.208333333336</v>
      </c>
      <c r="P996">
        <v>1414040400</v>
      </c>
      <c r="Q996" t="b">
        <v>0</v>
      </c>
      <c r="R996" t="b">
        <v>1</v>
      </c>
      <c r="S996" t="s">
        <v>206</v>
      </c>
      <c r="T996" t="str">
        <f>LEFT(S996,FIND("~",SUBSTITUTE(S996,"/","~",LEN(S996)-LEN(SUBSTITUTE(S996,"/",""))))-1)</f>
        <v>publishing</v>
      </c>
      <c r="U996" t="str">
        <f>RIGHT(S996,LEN(S996)-FIND("/",S996))</f>
        <v>translations</v>
      </c>
    </row>
    <row r="997" spans="1:21" x14ac:dyDescent="0.35">
      <c r="A997">
        <v>995</v>
      </c>
      <c r="B997" s="4" t="s">
        <v>2017</v>
      </c>
      <c r="C997" s="3" t="s">
        <v>2018</v>
      </c>
      <c r="D997" s="11">
        <v>197900</v>
      </c>
      <c r="E997" s="11">
        <v>153216</v>
      </c>
      <c r="F997" s="9">
        <f>E997/D997*100</f>
        <v>77.420919656392115</v>
      </c>
      <c r="G997" s="6" t="s">
        <v>20</v>
      </c>
      <c r="H997">
        <v>2043</v>
      </c>
      <c r="I997" s="11">
        <f>E997/H997</f>
        <v>74.995594713656388</v>
      </c>
      <c r="J997" t="s">
        <v>21</v>
      </c>
      <c r="K997" t="s">
        <v>22</v>
      </c>
      <c r="L997" s="19">
        <f>(((N997/60)/60)/24)+DATE(1970,1,1)</f>
        <v>43408.208333333328</v>
      </c>
      <c r="M997" s="16">
        <f>(((N997/60)/60)/24)+DATE(1970,1,1)</f>
        <v>43408.208333333328</v>
      </c>
      <c r="N997">
        <v>1541307600</v>
      </c>
      <c r="O997" s="19">
        <f>(((P997/60)/60)/24)+DATE(1970,1,1)</f>
        <v>43437.25</v>
      </c>
      <c r="P997">
        <v>1543816800</v>
      </c>
      <c r="Q997" t="b">
        <v>0</v>
      </c>
      <c r="R997" t="b">
        <v>1</v>
      </c>
      <c r="S997" t="s">
        <v>17</v>
      </c>
      <c r="T997" t="str">
        <f>LEFT(S997,FIND("~",SUBSTITUTE(S997,"/","~",LEN(S997)-LEN(SUBSTITUTE(S997,"/",""))))-1)</f>
        <v>food</v>
      </c>
      <c r="U997" t="str">
        <f>RIGHT(S997,LEN(S997)-FIND("/",S997))</f>
        <v>food trucks</v>
      </c>
    </row>
    <row r="998" spans="1:21" ht="31" x14ac:dyDescent="0.35">
      <c r="A998">
        <v>996</v>
      </c>
      <c r="B998" s="4" t="s">
        <v>2019</v>
      </c>
      <c r="C998" s="3" t="s">
        <v>2020</v>
      </c>
      <c r="D998" s="11">
        <v>198500</v>
      </c>
      <c r="E998" s="11">
        <v>4814</v>
      </c>
      <c r="F998" s="9">
        <f>E998/D998*100</f>
        <v>2.4251889168765741</v>
      </c>
      <c r="G998" s="6" t="s">
        <v>20</v>
      </c>
      <c r="H998">
        <v>112</v>
      </c>
      <c r="I998" s="11">
        <f>E998/H998</f>
        <v>42.982142857142854</v>
      </c>
      <c r="J998" t="s">
        <v>21</v>
      </c>
      <c r="K998" t="s">
        <v>22</v>
      </c>
      <c r="L998" s="19">
        <f>(((N998/60)/60)/24)+DATE(1970,1,1)</f>
        <v>41276.25</v>
      </c>
      <c r="M998" s="16">
        <f>(((N998/60)/60)/24)+DATE(1970,1,1)</f>
        <v>41276.25</v>
      </c>
      <c r="N998">
        <v>1357106400</v>
      </c>
      <c r="O998" s="19">
        <f>(((P998/60)/60)/24)+DATE(1970,1,1)</f>
        <v>41306.25</v>
      </c>
      <c r="P998">
        <v>1359698400</v>
      </c>
      <c r="Q998" t="b">
        <v>0</v>
      </c>
      <c r="R998" t="b">
        <v>0</v>
      </c>
      <c r="S998" t="s">
        <v>33</v>
      </c>
      <c r="T998" t="str">
        <f>LEFT(S998,FIND("~",SUBSTITUTE(S998,"/","~",LEN(S998)-LEN(SUBSTITUTE(S998,"/",""))))-1)</f>
        <v>theater</v>
      </c>
      <c r="U998" t="str">
        <f>RIGHT(S998,LEN(S998)-FIND("/",S998))</f>
        <v>plays</v>
      </c>
    </row>
    <row r="999" spans="1:21" x14ac:dyDescent="0.35">
      <c r="A999">
        <v>997</v>
      </c>
      <c r="B999" s="4" t="s">
        <v>2021</v>
      </c>
      <c r="C999" s="3" t="s">
        <v>2022</v>
      </c>
      <c r="D999" s="11">
        <v>198600</v>
      </c>
      <c r="E999" s="11">
        <v>4603</v>
      </c>
      <c r="F999" s="9">
        <f>E999/D999*100</f>
        <v>2.3177240684793552</v>
      </c>
      <c r="G999" s="6" t="s">
        <v>20</v>
      </c>
      <c r="H999">
        <v>139</v>
      </c>
      <c r="I999" s="11">
        <f>E999/H999</f>
        <v>33.115107913669064</v>
      </c>
      <c r="J999" t="s">
        <v>107</v>
      </c>
      <c r="K999" t="s">
        <v>108</v>
      </c>
      <c r="L999" s="19">
        <f>(((N999/60)/60)/24)+DATE(1970,1,1)</f>
        <v>41659.25</v>
      </c>
      <c r="M999" s="16">
        <f>(((N999/60)/60)/24)+DATE(1970,1,1)</f>
        <v>41659.25</v>
      </c>
      <c r="N999">
        <v>1390197600</v>
      </c>
      <c r="O999" s="19">
        <f>(((P999/60)/60)/24)+DATE(1970,1,1)</f>
        <v>41664.25</v>
      </c>
      <c r="P999">
        <v>1390629600</v>
      </c>
      <c r="Q999" t="b">
        <v>0</v>
      </c>
      <c r="R999" t="b">
        <v>0</v>
      </c>
      <c r="S999" t="s">
        <v>33</v>
      </c>
      <c r="T999" t="str">
        <f>LEFT(S999,FIND("~",SUBSTITUTE(S999,"/","~",LEN(S999)-LEN(SUBSTITUTE(S999,"/",""))))-1)</f>
        <v>theater</v>
      </c>
      <c r="U999" t="str">
        <f>RIGHT(S999,LEN(S999)-FIND("/",S999))</f>
        <v>plays</v>
      </c>
    </row>
    <row r="1000" spans="1:21" x14ac:dyDescent="0.35">
      <c r="A1000">
        <v>998</v>
      </c>
      <c r="B1000" s="4" t="s">
        <v>2023</v>
      </c>
      <c r="C1000" s="3" t="s">
        <v>2024</v>
      </c>
      <c r="D1000" s="11">
        <v>199000</v>
      </c>
      <c r="E1000" s="11">
        <v>37823</v>
      </c>
      <c r="F1000" s="9">
        <f>E1000/D1000*100</f>
        <v>19.006532663316584</v>
      </c>
      <c r="G1000" s="6" t="s">
        <v>20</v>
      </c>
      <c r="H1000">
        <v>374</v>
      </c>
      <c r="I1000" s="11">
        <f>E1000/H1000</f>
        <v>101.13101604278074</v>
      </c>
      <c r="J1000" t="s">
        <v>21</v>
      </c>
      <c r="K1000" t="s">
        <v>22</v>
      </c>
      <c r="L1000" s="19">
        <f>(((N1000/60)/60)/24)+DATE(1970,1,1)</f>
        <v>40220.25</v>
      </c>
      <c r="M1000" s="16">
        <f>(((N1000/60)/60)/24)+DATE(1970,1,1)</f>
        <v>40220.25</v>
      </c>
      <c r="N1000">
        <v>1265868000</v>
      </c>
      <c r="O1000" s="19">
        <f>(((P1000/60)/60)/24)+DATE(1970,1,1)</f>
        <v>40234.25</v>
      </c>
      <c r="P1000">
        <v>1267077600</v>
      </c>
      <c r="Q1000" t="b">
        <v>0</v>
      </c>
      <c r="R1000" t="b">
        <v>1</v>
      </c>
      <c r="S1000" t="s">
        <v>60</v>
      </c>
      <c r="T1000" t="str">
        <f>LEFT(S1000,FIND("~",SUBSTITUTE(S1000,"/","~",LEN(S1000)-LEN(SUBSTITUTE(S1000,"/",""))))-1)</f>
        <v>music</v>
      </c>
      <c r="U1000" t="str">
        <f>RIGHT(S1000,LEN(S1000)-FIND("/",S1000))</f>
        <v>indie rock</v>
      </c>
    </row>
    <row r="1001" spans="1:21" x14ac:dyDescent="0.35">
      <c r="A1001">
        <v>999</v>
      </c>
      <c r="B1001" s="4" t="s">
        <v>2025</v>
      </c>
      <c r="C1001" s="3" t="s">
        <v>2026</v>
      </c>
      <c r="D1001" s="11">
        <v>199200</v>
      </c>
      <c r="E1001" s="11">
        <v>62819</v>
      </c>
      <c r="F1001" s="9">
        <f>E1001/D1001*100</f>
        <v>31.535642570281126</v>
      </c>
      <c r="G1001" s="6" t="s">
        <v>20</v>
      </c>
      <c r="H1001">
        <v>1122</v>
      </c>
      <c r="I1001" s="11">
        <f>E1001/H1001</f>
        <v>55.98841354723708</v>
      </c>
      <c r="J1001" t="s">
        <v>21</v>
      </c>
      <c r="K1001" t="s">
        <v>22</v>
      </c>
      <c r="L1001" s="19">
        <f>(((N1001/60)/60)/24)+DATE(1970,1,1)</f>
        <v>42550.208333333328</v>
      </c>
      <c r="M1001" s="16">
        <f>(((N1001/60)/60)/24)+DATE(1970,1,1)</f>
        <v>42550.208333333328</v>
      </c>
      <c r="N1001">
        <v>1467176400</v>
      </c>
      <c r="O1001" s="19">
        <f>(((P1001/60)/60)/24)+DATE(1970,1,1)</f>
        <v>42557.208333333328</v>
      </c>
      <c r="P1001">
        <v>1467781200</v>
      </c>
      <c r="Q1001" t="b">
        <v>0</v>
      </c>
      <c r="R1001" t="b">
        <v>0</v>
      </c>
      <c r="S1001" t="s">
        <v>17</v>
      </c>
      <c r="T1001" t="str">
        <f>LEFT(S1001,FIND("~",SUBSTITUTE(S1001,"/","~",LEN(S1001)-LEN(SUBSTITUTE(S1001,"/",""))))-1)</f>
        <v>food</v>
      </c>
      <c r="U1001" t="str">
        <f>RIGHT(S1001,LEN(S1001)-FIND("/",S1001))</f>
        <v>food trucks</v>
      </c>
    </row>
  </sheetData>
  <autoFilter ref="G1:G1002" xr:uid="{BF98154C-5315-445F-81A4-DE429896DB97}"/>
  <sortState xmlns:xlrd2="http://schemas.microsoft.com/office/spreadsheetml/2017/richdata2" ref="G2:G1002">
    <sortCondition ref="G2:G1002"/>
  </sortState>
  <conditionalFormatting sqref="G1:G1048576">
    <cfRule type="cellIs" dxfId="4" priority="2" operator="equal">
      <formula>"canceled"</formula>
    </cfRule>
    <cfRule type="cellIs" dxfId="3" priority="3" operator="equal">
      <formula>"live"</formula>
    </cfRule>
    <cfRule type="cellIs" dxfId="2" priority="4" operator="equal">
      <formula>"successful"</formula>
    </cfRule>
    <cfRule type="cellIs" dxfId="1" priority="5" operator="equal">
      <formula>"failed"</formula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ellIs" dxfId="0" priority="6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Parent </vt:lpstr>
      <vt:lpstr>Pivot SUB</vt:lpstr>
      <vt:lpstr>Pivot Months</vt:lpstr>
      <vt:lpstr>BONUS</vt:lpstr>
      <vt:lpstr>BONUS2</vt:lpstr>
      <vt:lpstr>Crowdfunding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Sierra Gomez</cp:lastModifiedBy>
  <dcterms:created xsi:type="dcterms:W3CDTF">2021-09-29T18:52:28Z</dcterms:created>
  <dcterms:modified xsi:type="dcterms:W3CDTF">2022-06-17T17:33:38Z</dcterms:modified>
</cp:coreProperties>
</file>