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Wildfire Asthma Microsim\Modeling\Data\Asthma\Transition probabilities\"/>
    </mc:Choice>
  </mc:AlternateContent>
  <xr:revisionPtr revIDLastSave="0" documentId="13_ncr:1_{AF2947E8-6EDA-42DD-8746-38BE8BC8DA0E}" xr6:coauthVersionLast="47" xr6:coauthVersionMax="47" xr10:uidLastSave="{00000000-0000-0000-0000-000000000000}"/>
  <bookViews>
    <workbookView xWindow="-110" yWindow="-110" windowWidth="19420" windowHeight="10420" tabRatio="697" xr2:uid="{9B6F3090-D219-4CD1-9FEE-A2B042DB449C}"/>
  </bookViews>
  <sheets>
    <sheet name="transition_prob" sheetId="1" r:id="rId1"/>
    <sheet name="rr.time_since_ex" sheetId="10" r:id="rId2"/>
    <sheet name="rr.age1" sheetId="5" r:id="rId3"/>
    <sheet name="rr.age2" sheetId="8" r:id="rId4"/>
    <sheet name="rr.age3" sheetId="9" r:id="rId5"/>
    <sheet name="rr.age4" sheetId="4" r:id="rId6"/>
    <sheet name="rr.sex" sheetId="3" r:id="rId7"/>
    <sheet name="rr.fire" sheetId="2" r:id="rId8"/>
    <sheet name="rr.fire_lag1" sheetId="7" r:id="rId9"/>
    <sheet name="rr.intervention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E60" i="1"/>
  <c r="E61" i="1"/>
  <c r="E59" i="1"/>
  <c r="E56" i="1"/>
  <c r="E57" i="1"/>
  <c r="E55" i="1"/>
  <c r="F52" i="1"/>
  <c r="F53" i="1"/>
  <c r="F51" i="1"/>
  <c r="E47" i="1"/>
  <c r="E38" i="1"/>
  <c r="E33" i="1"/>
  <c r="E28" i="1"/>
  <c r="E32" i="1"/>
  <c r="E34" i="1" s="1"/>
  <c r="E27" i="1" l="1"/>
  <c r="A13" i="7"/>
  <c r="A14" i="2"/>
  <c r="J5" i="1"/>
  <c r="J6" i="1"/>
  <c r="J3" i="1"/>
  <c r="J4" i="1"/>
  <c r="J2" i="1"/>
  <c r="J7" i="1"/>
  <c r="E29" i="1" l="1"/>
  <c r="E37" i="1"/>
  <c r="E39" i="1" s="1"/>
  <c r="E51" i="1" l="1"/>
  <c r="E52" i="1" l="1"/>
  <c r="H56" i="1" s="1"/>
  <c r="H55" i="1"/>
  <c r="E53" i="1"/>
  <c r="H57" i="1" s="1"/>
  <c r="E49" i="1"/>
  <c r="E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<sst xmlns="http://schemas.openxmlformats.org/spreadsheetml/2006/main" count="253" uniqueCount="61">
  <si>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</si>
  <si>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</si>
  <si>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</si>
  <si>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</si>
  <si>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</si>
  <si>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</si>
  <si>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</si>
  <si>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</si>
  <si>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</si>
  <si>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</si>
  <si>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</si>
  <si>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</si>
  <si>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</si>
  <si>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</si>
  <si>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</si>
  <si>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</si>
  <si>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</si>
  <si>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</si>
  <si>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Confirmed from lit review</t>
  </si>
  <si>
    <t>Need to revisit</t>
  </si>
  <si>
    <r>
      <t xml:space="preserve">Value </t>
    </r>
    <r>
      <rPr>
        <b/>
        <sz val="11"/>
        <color theme="1"/>
        <rFont val="Calibri"/>
        <family val="2"/>
        <scheme val="minor"/>
      </rPr>
      <t>0.00065</t>
    </r>
    <r>
      <rPr>
        <sz val="11"/>
        <color theme="1"/>
        <rFont val="Calibri"/>
        <family val="2"/>
        <scheme val="minor"/>
      </rPr>
      <t xml:space="preserve"> from Maya lit review but needs to be distributed between states 3-5 assuming suboptimal control at onset.</t>
    </r>
  </si>
  <si>
    <t>Cells represent relative risk of ED use 1.047 per day of exposure</t>
  </si>
  <si>
    <t>Conservative assumption that they're just as likely to get better.</t>
  </si>
  <si>
    <t>Age group: UNDER 5</t>
  </si>
  <si>
    <t>Age group: 5-17</t>
  </si>
  <si>
    <t>Age group: 18-54</t>
  </si>
  <si>
    <t>Age group: OVER 55</t>
  </si>
  <si>
    <t>rate=</t>
  </si>
  <si>
    <t>Crude all cause mortality for asthma patients 13.6 per 1000 person-years</t>
  </si>
  <si>
    <t>Crude asthma mortality 0.12 per 1000 person-years (small cells!! Only 2 events!!!)</t>
  </si>
  <si>
    <t xml:space="preserve">prob (1wk) = </t>
  </si>
  <si>
    <t>prob (1wk) =</t>
  </si>
  <si>
    <t>asthma-adjusted all-cause mortality</t>
  </si>
  <si>
    <t>rr severe sx =</t>
  </si>
  <si>
    <t>rr moderate sx =</t>
  </si>
  <si>
    <t xml:space="preserve">prob moderate sx = </t>
  </si>
  <si>
    <t xml:space="preserve">prob severe sx= </t>
  </si>
  <si>
    <t>Below from Lemmetyinen et al 2018 (Finland)</t>
  </si>
  <si>
    <t>pmean = pref*propref + pref*prop1*rr1 + pref*prop2*rr2</t>
  </si>
  <si>
    <t>pmean = pref * (propref + prop1*rr1 + prop2*rr2)</t>
  </si>
  <si>
    <t>prop none to mild sx</t>
  </si>
  <si>
    <t>prop moderate sx</t>
  </si>
  <si>
    <t>prop severe sx</t>
  </si>
  <si>
    <t>prob none-mild sx</t>
  </si>
  <si>
    <t>rate yr none-mild</t>
  </si>
  <si>
    <t>rate yr moderate</t>
  </si>
  <si>
    <t>rate yr severe</t>
  </si>
  <si>
    <t>rate wk none-mild</t>
  </si>
  <si>
    <t>rate wk moderate</t>
  </si>
  <si>
    <t>rate wk severe</t>
  </si>
  <si>
    <t>rate 10wk moderate</t>
  </si>
  <si>
    <t>rate 10wk severe</t>
  </si>
  <si>
    <t>rate 10wk none-mild</t>
  </si>
  <si>
    <t>prob (annual)=</t>
  </si>
  <si>
    <t>annual</t>
  </si>
  <si>
    <t>prob 10wk none to mild</t>
  </si>
  <si>
    <t>prob 10wk moderate</t>
  </si>
  <si>
    <t>prob 10wk severe</t>
  </si>
  <si>
    <t>prob wk none to mild</t>
  </si>
  <si>
    <t>prob wk moderate</t>
  </si>
  <si>
    <t>prob wk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</si>
</sst>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"/>
    <numFmt numFmtId="165" formatCode="0.0"/>
    <numFmt numFmtId="166" formatCode="0.0000000"/>
    <numFmt numFmtId="167" formatCode="0.000"/>
    <numFmt numFmtId="168" formatCode="0.000000000"/>
    <numFmt numFmtId="169" formatCode="_(* #,##0.000000000_);_(* \(#,##0.0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7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165" fontId="1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4" borderId="1" xfId="0" applyFont="1" applyFill="1" applyBorder="1"/>
    <xf numFmtId="0" fontId="6" fillId="4" borderId="1" xfId="0" applyFont="1" applyFill="1" applyBorder="1"/>
    <xf numFmtId="1" fontId="3" fillId="0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61"/>
  <sheetViews>
    <sheetView tabSelected="1" zoomScale="85" zoomScaleNormal="85" workbookViewId="0">
      <selection activeCell="J6" sqref="J6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1" t="s">
        <v>8</v>
      </c>
      <c r="C1" s="21" t="s">
        <v>13</v>
      </c>
      <c r="D1" s="21" t="s">
        <v>12</v>
      </c>
      <c r="E1" s="21" t="s">
        <v>14</v>
      </c>
      <c r="F1" s="21" t="s">
        <v>15</v>
      </c>
      <c r="G1" s="21" t="s">
        <v>16</v>
      </c>
      <c r="H1" s="21" t="s">
        <v>9</v>
      </c>
      <c r="I1" s="21" t="s">
        <v>10</v>
      </c>
      <c r="J1" s="22" t="s">
        <v>11</v>
      </c>
      <c r="K1" s="22" t="s">
        <v>17</v>
      </c>
    </row>
    <row r="2" spans="1:13" ht="29" customHeight="1" x14ac:dyDescent="0.35">
      <c r="A2" s="21" t="s">
        <v>8</v>
      </c>
      <c r="B2" s="17">
        <v>0</v>
      </c>
      <c r="C2" s="25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19">
        <v>0</v>
      </c>
      <c r="J2" s="23">
        <f>1-SUM(B2:I2)</f>
        <v>1</v>
      </c>
      <c r="K2" s="24" t="s">
        <v>20</v>
      </c>
      <c r="M2" s="11" t="s">
        <v>1</v>
      </c>
    </row>
    <row r="3" spans="1:13" ht="29" customHeight="1" x14ac:dyDescent="0.35">
      <c r="A3" s="21" t="s">
        <v>13</v>
      </c>
      <c r="B3" s="18">
        <v>0</v>
      </c>
      <c r="C3" s="29">
        <v>0</v>
      </c>
      <c r="D3" s="29">
        <v>0.25838</v>
      </c>
      <c r="E3" s="29">
        <v>2.5319999999999999E-2</v>
      </c>
      <c r="F3" s="29">
        <v>2.1999999999999999E-2</v>
      </c>
      <c r="G3" s="29">
        <v>3.0000000000000001E-3</v>
      </c>
      <c r="H3" s="29">
        <v>0</v>
      </c>
      <c r="I3" s="19">
        <v>1.6063380248820813E-4</v>
      </c>
      <c r="J3" s="23">
        <f t="shared" ref="J3:J7" si="0">1-SUM(B3:I3)</f>
        <v>0.69113936619751182</v>
      </c>
      <c r="K3" s="30"/>
      <c r="M3" s="8" t="s">
        <v>2</v>
      </c>
    </row>
    <row r="4" spans="1:13" ht="29" customHeight="1" x14ac:dyDescent="0.35">
      <c r="A4" s="21" t="s">
        <v>12</v>
      </c>
      <c r="B4" s="18">
        <v>0</v>
      </c>
      <c r="C4" s="29">
        <v>0.03</v>
      </c>
      <c r="D4" s="29">
        <v>0</v>
      </c>
      <c r="E4" s="29">
        <v>0.1</v>
      </c>
      <c r="F4" s="29">
        <v>0.04</v>
      </c>
      <c r="G4" s="29">
        <v>5.0000000000000001E-3</v>
      </c>
      <c r="H4" s="34">
        <v>0</v>
      </c>
      <c r="I4" s="19">
        <v>1.6063380248820813E-4</v>
      </c>
      <c r="J4" s="23">
        <f t="shared" si="0"/>
        <v>0.82483936619751175</v>
      </c>
      <c r="K4" s="16"/>
      <c r="M4" s="9" t="s">
        <v>4</v>
      </c>
    </row>
    <row r="5" spans="1:13" ht="29" customHeight="1" x14ac:dyDescent="0.35">
      <c r="A5" s="21" t="s">
        <v>14</v>
      </c>
      <c r="B5" s="18">
        <v>0</v>
      </c>
      <c r="C5" s="29">
        <v>2.5319999999999999E-2</v>
      </c>
      <c r="D5" s="29">
        <v>0.13397000000000001</v>
      </c>
      <c r="E5" s="29">
        <v>0</v>
      </c>
      <c r="F5" s="29">
        <v>0.08</v>
      </c>
      <c r="G5" s="29">
        <v>8.0000000000000002E-3</v>
      </c>
      <c r="H5" s="29">
        <v>0</v>
      </c>
      <c r="I5" s="19">
        <v>2.5860775107100498E-4</v>
      </c>
      <c r="J5" s="23">
        <f t="shared" si="0"/>
        <v>0.75245139224892899</v>
      </c>
      <c r="M5" s="7" t="s">
        <v>0</v>
      </c>
    </row>
    <row r="6" spans="1:13" ht="29" customHeight="1" x14ac:dyDescent="0.35">
      <c r="A6" s="21" t="s">
        <v>15</v>
      </c>
      <c r="B6" s="18">
        <v>0</v>
      </c>
      <c r="C6" s="29">
        <v>1.511E-2</v>
      </c>
      <c r="D6" s="29">
        <v>0.10557</v>
      </c>
      <c r="E6" s="29">
        <v>0.22</v>
      </c>
      <c r="F6" s="29">
        <v>0</v>
      </c>
      <c r="G6" s="29">
        <v>0.04</v>
      </c>
      <c r="H6" s="20">
        <v>2.3076896449314432E-6</v>
      </c>
      <c r="I6" s="19">
        <v>2.5860775107100498E-4</v>
      </c>
      <c r="J6" s="23">
        <f t="shared" si="0"/>
        <v>0.61905908455928405</v>
      </c>
      <c r="K6" s="24"/>
      <c r="M6" s="27" t="s">
        <v>18</v>
      </c>
    </row>
    <row r="7" spans="1:13" ht="29" customHeight="1" x14ac:dyDescent="0.35">
      <c r="A7" s="21" t="s">
        <v>16</v>
      </c>
      <c r="B7" s="18">
        <v>0</v>
      </c>
      <c r="C7" s="29">
        <v>0.01</v>
      </c>
      <c r="D7" s="29">
        <v>0.08</v>
      </c>
      <c r="E7" s="29">
        <v>0.2</v>
      </c>
      <c r="F7" s="29">
        <v>0.26</v>
      </c>
      <c r="G7" s="29">
        <v>0</v>
      </c>
      <c r="H7" s="20">
        <v>2.3076896449314432E-6</v>
      </c>
      <c r="I7" s="19">
        <v>5.1233170374809234E-4</v>
      </c>
      <c r="J7" s="23">
        <f t="shared" si="0"/>
        <v>0.44948536060660693</v>
      </c>
      <c r="K7" s="16"/>
      <c r="M7" s="28" t="s">
        <v>19</v>
      </c>
    </row>
    <row r="8" spans="1:13" ht="29" customHeight="1" x14ac:dyDescent="0.35">
      <c r="A8" s="21" t="s">
        <v>9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1</v>
      </c>
      <c r="I8" s="18">
        <v>0</v>
      </c>
      <c r="J8" s="16"/>
    </row>
    <row r="9" spans="1:13" ht="29" customHeight="1" x14ac:dyDescent="0.35">
      <c r="A9" s="21" t="s">
        <v>10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1</v>
      </c>
      <c r="J9" s="16"/>
    </row>
    <row r="11" spans="1:13" x14ac:dyDescent="0.35">
      <c r="K11">
        <v>1.6063380248820813E-4</v>
      </c>
    </row>
    <row r="12" spans="1:13" x14ac:dyDescent="0.35">
      <c r="A12" s="12" t="s">
        <v>7</v>
      </c>
      <c r="K12">
        <v>2.5860775107100498E-4</v>
      </c>
    </row>
    <row r="13" spans="1:13" x14ac:dyDescent="0.35">
      <c r="K13">
        <v>5.1233170374809234E-4</v>
      </c>
      <c r="M13" s="1"/>
    </row>
    <row r="14" spans="1:13" x14ac:dyDescent="0.35">
      <c r="M14" s="1"/>
    </row>
    <row r="20" spans="1:11" x14ac:dyDescent="0.35">
      <c r="A20" t="s">
        <v>5</v>
      </c>
    </row>
    <row r="21" spans="1:11" x14ac:dyDescent="0.35">
      <c r="A21" t="s">
        <v>6</v>
      </c>
    </row>
    <row r="25" spans="1:11" x14ac:dyDescent="0.35">
      <c r="D25" s="12" t="s">
        <v>37</v>
      </c>
    </row>
    <row r="26" spans="1:11" x14ac:dyDescent="0.35">
      <c r="A26" s="26">
        <v>0</v>
      </c>
      <c r="B26" s="19">
        <v>0</v>
      </c>
      <c r="D26" t="s">
        <v>28</v>
      </c>
    </row>
    <row r="27" spans="1:11" x14ac:dyDescent="0.35">
      <c r="A27" s="29">
        <v>0</v>
      </c>
      <c r="B27" s="19">
        <v>1.6063380248820813E-4</v>
      </c>
      <c r="D27" t="s">
        <v>27</v>
      </c>
      <c r="E27">
        <f>13.6/1000</f>
        <v>1.3599999999999999E-2</v>
      </c>
    </row>
    <row r="28" spans="1:11" x14ac:dyDescent="0.35">
      <c r="A28" s="34">
        <v>0</v>
      </c>
      <c r="B28" s="19">
        <v>1.6063380248820813E-4</v>
      </c>
      <c r="D28" t="s">
        <v>53</v>
      </c>
      <c r="E28">
        <f>1-EXP(-E27)</f>
        <v>1.3507937821110039E-2</v>
      </c>
      <c r="K28" t="s">
        <v>38</v>
      </c>
    </row>
    <row r="29" spans="1:11" x14ac:dyDescent="0.35">
      <c r="A29" s="29">
        <v>0</v>
      </c>
      <c r="B29" s="19">
        <v>2.5860775107100498E-4</v>
      </c>
      <c r="D29" t="s">
        <v>31</v>
      </c>
      <c r="E29">
        <f>1-EXP(-E27/52)</f>
        <v>2.6150426333648724E-4</v>
      </c>
      <c r="K29" t="s">
        <v>39</v>
      </c>
    </row>
    <row r="30" spans="1:11" x14ac:dyDescent="0.35">
      <c r="A30" s="20">
        <v>2.3076896449314432E-6</v>
      </c>
      <c r="B30" s="19">
        <v>2.5860775107100498E-4</v>
      </c>
    </row>
    <row r="31" spans="1:11" x14ac:dyDescent="0.35">
      <c r="A31" s="20">
        <v>2.3076896449314432E-6</v>
      </c>
      <c r="B31" s="19">
        <v>5.1233170374809234E-4</v>
      </c>
      <c r="D31" t="s">
        <v>29</v>
      </c>
    </row>
    <row r="32" spans="1:11" x14ac:dyDescent="0.35">
      <c r="D32" t="s">
        <v>27</v>
      </c>
      <c r="E32">
        <f>0.12/1000</f>
        <v>1.1999999999999999E-4</v>
      </c>
    </row>
    <row r="33" spans="3:5" x14ac:dyDescent="0.35">
      <c r="D33" t="s">
        <v>53</v>
      </c>
      <c r="E33">
        <f>1-EXP(-E32)</f>
        <v>1.1999280028796022E-4</v>
      </c>
    </row>
    <row r="34" spans="3:5" x14ac:dyDescent="0.35">
      <c r="D34" t="s">
        <v>30</v>
      </c>
      <c r="E34">
        <f>1-EXP(-E32/52)</f>
        <v>2.3076896449314432E-6</v>
      </c>
    </row>
    <row r="36" spans="3:5" x14ac:dyDescent="0.35">
      <c r="D36" t="s">
        <v>32</v>
      </c>
    </row>
    <row r="37" spans="3:5" x14ac:dyDescent="0.35">
      <c r="D37" t="s">
        <v>27</v>
      </c>
      <c r="E37">
        <f>E27-E32</f>
        <v>1.3479999999999999E-2</v>
      </c>
    </row>
    <row r="38" spans="3:5" x14ac:dyDescent="0.35">
      <c r="D38" t="s">
        <v>53</v>
      </c>
      <c r="E38">
        <f>1-EXP(-E37)</f>
        <v>1.3389551670621502E-2</v>
      </c>
    </row>
    <row r="39" spans="3:5" x14ac:dyDescent="0.35">
      <c r="D39" t="s">
        <v>30</v>
      </c>
      <c r="E39">
        <f>1-EXP(-E37/52)</f>
        <v>2.591971718380881E-4</v>
      </c>
    </row>
    <row r="41" spans="3:5" x14ac:dyDescent="0.35">
      <c r="D41" t="s">
        <v>34</v>
      </c>
      <c r="E41">
        <v>1.61</v>
      </c>
    </row>
    <row r="42" spans="3:5" x14ac:dyDescent="0.35">
      <c r="D42" t="s">
        <v>33</v>
      </c>
      <c r="E42">
        <v>3.19</v>
      </c>
    </row>
    <row r="43" spans="3:5" x14ac:dyDescent="0.35">
      <c r="D43" t="s">
        <v>40</v>
      </c>
      <c r="E43">
        <v>0.253</v>
      </c>
    </row>
    <row r="44" spans="3:5" x14ac:dyDescent="0.35">
      <c r="D44" t="s">
        <v>41</v>
      </c>
      <c r="E44">
        <v>0.64700000000000002</v>
      </c>
    </row>
    <row r="45" spans="3:5" x14ac:dyDescent="0.35">
      <c r="D45" t="s">
        <v>42</v>
      </c>
      <c r="E45" s="35">
        <v>0.1</v>
      </c>
    </row>
    <row r="47" spans="3:5" x14ac:dyDescent="0.35">
      <c r="C47" t="s">
        <v>54</v>
      </c>
      <c r="D47" t="s">
        <v>43</v>
      </c>
      <c r="E47">
        <f>E38 / (E43 + E44*E41 + E45*E42)</f>
        <v>8.2975773675048204E-3</v>
      </c>
    </row>
    <row r="48" spans="3:5" x14ac:dyDescent="0.35">
      <c r="D48" t="s">
        <v>35</v>
      </c>
      <c r="E48" s="36">
        <f>E47*E41</f>
        <v>1.3359099561682762E-2</v>
      </c>
    </row>
    <row r="49" spans="4:8" x14ac:dyDescent="0.35">
      <c r="D49" t="s">
        <v>36</v>
      </c>
      <c r="E49">
        <f>E47*E42</f>
        <v>2.6469271802340377E-2</v>
      </c>
    </row>
    <row r="51" spans="4:8" x14ac:dyDescent="0.35">
      <c r="D51" t="s">
        <v>44</v>
      </c>
      <c r="E51">
        <f>E37 / (E43 + E44*E41 +E45*E42)</f>
        <v>8.3536286849231877E-3</v>
      </c>
      <c r="F51" s="37">
        <f>-LN(1-E47)</f>
        <v>8.3321938844046692E-3</v>
      </c>
    </row>
    <row r="52" spans="4:8" x14ac:dyDescent="0.35">
      <c r="D52" t="s">
        <v>45</v>
      </c>
      <c r="E52">
        <f>E51*E41</f>
        <v>1.3449342182726334E-2</v>
      </c>
      <c r="F52" s="37">
        <f t="shared" ref="F52:F53" si="1">-LN(1-E48)</f>
        <v>1.3449135093752562E-2</v>
      </c>
    </row>
    <row r="53" spans="4:8" x14ac:dyDescent="0.35">
      <c r="D53" t="s">
        <v>46</v>
      </c>
      <c r="E53">
        <f>E51*E42</f>
        <v>2.6648075504904969E-2</v>
      </c>
      <c r="F53" s="37">
        <f t="shared" si="1"/>
        <v>2.6825890006855195E-2</v>
      </c>
    </row>
    <row r="55" spans="4:8" x14ac:dyDescent="0.35">
      <c r="D55" t="s">
        <v>47</v>
      </c>
      <c r="E55">
        <f>E51/52</f>
        <v>1.6064670547929208E-4</v>
      </c>
      <c r="G55" t="s">
        <v>52</v>
      </c>
      <c r="H55">
        <f>E55*10</f>
        <v>1.6064670547929209E-3</v>
      </c>
    </row>
    <row r="56" spans="4:8" x14ac:dyDescent="0.35">
      <c r="D56" t="s">
        <v>48</v>
      </c>
      <c r="E56">
        <f t="shared" ref="E56:E57" si="2">E52/52</f>
        <v>2.5864119582166026E-4</v>
      </c>
      <c r="G56" t="s">
        <v>50</v>
      </c>
      <c r="H56">
        <f t="shared" ref="H56:H57" si="3">E56*10</f>
        <v>2.5864119582166027E-3</v>
      </c>
    </row>
    <row r="57" spans="4:8" x14ac:dyDescent="0.35">
      <c r="D57" t="s">
        <v>49</v>
      </c>
      <c r="E57">
        <f t="shared" si="2"/>
        <v>5.1246299047894169E-4</v>
      </c>
      <c r="G57" t="s">
        <v>51</v>
      </c>
      <c r="H57" s="36">
        <f t="shared" si="3"/>
        <v>5.1246299047894173E-3</v>
      </c>
    </row>
    <row r="59" spans="4:8" x14ac:dyDescent="0.35">
      <c r="D59" t="s">
        <v>58</v>
      </c>
      <c r="E59">
        <f>1-EXP(-E55)</f>
        <v>1.6063380248820813E-4</v>
      </c>
      <c r="G59" t="s">
        <v>55</v>
      </c>
      <c r="H59">
        <f>1-EXP(-H55)</f>
        <v>1.6051773772944866E-3</v>
      </c>
    </row>
    <row r="60" spans="4:8" x14ac:dyDescent="0.35">
      <c r="D60" t="s">
        <v>59</v>
      </c>
      <c r="E60">
        <f t="shared" ref="E60:E61" si="4">1-EXP(-E56)</f>
        <v>2.5860775107100498E-4</v>
      </c>
      <c r="G60" t="s">
        <v>56</v>
      </c>
      <c r="H60" s="36">
        <f t="shared" ref="H60:H61" si="5">1-EXP(-H56)</f>
        <v>2.5830700765895331E-3</v>
      </c>
    </row>
    <row r="61" spans="4:8" x14ac:dyDescent="0.35">
      <c r="D61" t="s">
        <v>60</v>
      </c>
      <c r="E61">
        <f t="shared" si="4"/>
        <v>5.1233170374809234E-4</v>
      </c>
      <c r="G61" t="s">
        <v>57</v>
      </c>
      <c r="H61">
        <f t="shared" si="5"/>
        <v>5.1115213906127721E-3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activeCell="I31" sqref="I31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1" t="s">
        <v>8</v>
      </c>
      <c r="C1" s="21" t="s">
        <v>13</v>
      </c>
      <c r="D1" s="21" t="s">
        <v>12</v>
      </c>
      <c r="E1" s="21" t="s">
        <v>14</v>
      </c>
      <c r="F1" s="21" t="s">
        <v>15</v>
      </c>
      <c r="G1" s="21" t="s">
        <v>16</v>
      </c>
      <c r="H1" s="21" t="s">
        <v>9</v>
      </c>
      <c r="I1" s="21" t="s">
        <v>10</v>
      </c>
    </row>
    <row r="2" spans="1:13" x14ac:dyDescent="0.35">
      <c r="A2" s="21" t="s">
        <v>8</v>
      </c>
      <c r="B2" s="10">
        <v>1</v>
      </c>
      <c r="C2" s="6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1" t="s">
        <v>13</v>
      </c>
      <c r="B3" s="2">
        <v>1</v>
      </c>
      <c r="C3" s="10">
        <v>1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15">
        <v>1</v>
      </c>
      <c r="M3" s="8" t="s">
        <v>2</v>
      </c>
    </row>
    <row r="4" spans="1:13" x14ac:dyDescent="0.35">
      <c r="A4" s="21" t="s">
        <v>12</v>
      </c>
      <c r="B4" s="2">
        <v>1</v>
      </c>
      <c r="C4" s="6">
        <v>1</v>
      </c>
      <c r="D4" s="10">
        <v>1</v>
      </c>
      <c r="E4" s="3">
        <v>0.5</v>
      </c>
      <c r="F4" s="3">
        <v>0.5</v>
      </c>
      <c r="G4" s="3">
        <v>0.5</v>
      </c>
      <c r="H4" s="3">
        <v>0.5</v>
      </c>
      <c r="I4" s="15">
        <v>1</v>
      </c>
      <c r="M4" s="9" t="s">
        <v>3</v>
      </c>
    </row>
    <row r="5" spans="1:13" x14ac:dyDescent="0.35">
      <c r="A5" s="21" t="s">
        <v>14</v>
      </c>
      <c r="B5" s="2">
        <v>1</v>
      </c>
      <c r="C5" s="3">
        <v>1</v>
      </c>
      <c r="D5" s="3">
        <v>1</v>
      </c>
      <c r="E5" s="10">
        <v>1</v>
      </c>
      <c r="F5" s="3">
        <v>0.5</v>
      </c>
      <c r="G5" s="3">
        <v>0.5</v>
      </c>
      <c r="H5" s="3">
        <v>0.5</v>
      </c>
      <c r="I5" s="15">
        <v>1</v>
      </c>
    </row>
    <row r="6" spans="1:13" x14ac:dyDescent="0.35">
      <c r="A6" s="21" t="s">
        <v>15</v>
      </c>
      <c r="B6" s="2">
        <v>1</v>
      </c>
      <c r="C6" s="6">
        <v>1</v>
      </c>
      <c r="D6" s="6">
        <v>1</v>
      </c>
      <c r="E6" s="6">
        <v>1</v>
      </c>
      <c r="F6" s="10">
        <v>1</v>
      </c>
      <c r="G6" s="3">
        <v>0.5</v>
      </c>
      <c r="H6" s="3">
        <v>0.5</v>
      </c>
      <c r="I6" s="15">
        <v>1</v>
      </c>
    </row>
    <row r="7" spans="1:13" x14ac:dyDescent="0.35">
      <c r="A7" s="21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10">
        <v>1</v>
      </c>
      <c r="H7" s="3">
        <v>0.5</v>
      </c>
      <c r="I7" s="15">
        <v>1</v>
      </c>
    </row>
    <row r="8" spans="1:13" x14ac:dyDescent="0.35">
      <c r="A8" s="21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1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63AE-21B5-4DAE-B66F-FAA07A2893BC}">
  <dimension ref="A1:M12"/>
  <sheetViews>
    <sheetView workbookViewId="0">
      <selection activeCell="E7" sqref="E7"/>
    </sheetView>
  </sheetViews>
  <sheetFormatPr defaultRowHeight="14.5" x14ac:dyDescent="0.35"/>
  <cols>
    <col min="1" max="1" width="27.54296875" customWidth="1"/>
  </cols>
  <sheetData>
    <row r="1" spans="1:13" ht="72.5" x14ac:dyDescent="0.35">
      <c r="B1" s="21" t="s">
        <v>8</v>
      </c>
      <c r="C1" s="21" t="s">
        <v>13</v>
      </c>
      <c r="D1" s="21" t="s">
        <v>12</v>
      </c>
      <c r="E1" s="21" t="s">
        <v>14</v>
      </c>
      <c r="F1" s="21" t="s">
        <v>15</v>
      </c>
      <c r="G1" s="21" t="s">
        <v>16</v>
      </c>
      <c r="H1" s="21" t="s">
        <v>9</v>
      </c>
      <c r="I1" s="21" t="s">
        <v>10</v>
      </c>
    </row>
    <row r="2" spans="1:13" x14ac:dyDescent="0.35">
      <c r="A2" s="21" t="s">
        <v>8</v>
      </c>
      <c r="B2" s="33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1" t="s">
        <v>13</v>
      </c>
      <c r="B3" s="2">
        <v>1</v>
      </c>
      <c r="C3" s="33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5">
        <v>1</v>
      </c>
      <c r="M3" s="8" t="s">
        <v>2</v>
      </c>
    </row>
    <row r="4" spans="1:13" x14ac:dyDescent="0.35">
      <c r="A4" s="21" t="s">
        <v>12</v>
      </c>
      <c r="B4" s="2">
        <v>1</v>
      </c>
      <c r="C4" s="5">
        <v>1</v>
      </c>
      <c r="D4" s="33">
        <v>1</v>
      </c>
      <c r="E4" s="5">
        <v>1</v>
      </c>
      <c r="F4" s="5">
        <v>1</v>
      </c>
      <c r="G4" s="5">
        <v>1</v>
      </c>
      <c r="H4" s="14">
        <v>1</v>
      </c>
      <c r="I4" s="15">
        <v>1</v>
      </c>
      <c r="M4" s="9" t="s">
        <v>3</v>
      </c>
    </row>
    <row r="5" spans="1:13" x14ac:dyDescent="0.35">
      <c r="A5" s="21" t="s">
        <v>14</v>
      </c>
      <c r="B5" s="2">
        <v>1</v>
      </c>
      <c r="C5" s="4">
        <v>1</v>
      </c>
      <c r="D5" s="4">
        <v>1</v>
      </c>
      <c r="E5" s="33">
        <v>1</v>
      </c>
      <c r="F5" s="4">
        <v>1</v>
      </c>
      <c r="G5" s="4">
        <v>1</v>
      </c>
      <c r="H5" s="4">
        <v>1</v>
      </c>
      <c r="I5" s="15">
        <v>1</v>
      </c>
    </row>
    <row r="6" spans="1:13" x14ac:dyDescent="0.35">
      <c r="A6" s="21" t="s">
        <v>15</v>
      </c>
      <c r="B6" s="2">
        <v>1</v>
      </c>
      <c r="C6" s="5">
        <v>0.75</v>
      </c>
      <c r="D6" s="5">
        <v>0.75</v>
      </c>
      <c r="E6" s="5">
        <v>0.9</v>
      </c>
      <c r="F6" s="33">
        <v>1</v>
      </c>
      <c r="G6" s="5">
        <v>1</v>
      </c>
      <c r="H6" s="14">
        <v>1</v>
      </c>
      <c r="I6" s="15">
        <v>1</v>
      </c>
    </row>
    <row r="7" spans="1:13" x14ac:dyDescent="0.35">
      <c r="A7" s="21" t="s">
        <v>16</v>
      </c>
      <c r="B7" s="2">
        <v>1</v>
      </c>
      <c r="C7" s="4">
        <v>0.75</v>
      </c>
      <c r="D7" s="4">
        <v>0.75</v>
      </c>
      <c r="E7" s="4">
        <v>0.75</v>
      </c>
      <c r="F7" s="4">
        <v>0.9</v>
      </c>
      <c r="G7" s="33">
        <v>1</v>
      </c>
      <c r="H7" s="4">
        <v>1</v>
      </c>
      <c r="I7" s="15">
        <v>1</v>
      </c>
    </row>
    <row r="8" spans="1:13" x14ac:dyDescent="0.35">
      <c r="A8" s="21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1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4"/>
  <sheetViews>
    <sheetView workbookViewId="0">
      <selection activeCell="B28" sqref="B28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B1" s="21" t="s">
        <v>8</v>
      </c>
      <c r="C1" s="21" t="s">
        <v>13</v>
      </c>
      <c r="D1" s="21" t="s">
        <v>12</v>
      </c>
      <c r="E1" s="21" t="s">
        <v>14</v>
      </c>
      <c r="F1" s="21" t="s">
        <v>15</v>
      </c>
      <c r="G1" s="21" t="s">
        <v>16</v>
      </c>
      <c r="H1" s="21" t="s">
        <v>9</v>
      </c>
      <c r="I1" s="21" t="s">
        <v>10</v>
      </c>
    </row>
    <row r="2" spans="1:13" x14ac:dyDescent="0.35">
      <c r="A2" s="21" t="s">
        <v>8</v>
      </c>
      <c r="B2" s="33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1" t="s">
        <v>13</v>
      </c>
      <c r="B3" s="2">
        <v>1</v>
      </c>
      <c r="C3" s="33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5">
        <v>1</v>
      </c>
      <c r="M3" s="8" t="s">
        <v>2</v>
      </c>
    </row>
    <row r="4" spans="1:13" x14ac:dyDescent="0.35">
      <c r="A4" s="21" t="s">
        <v>12</v>
      </c>
      <c r="B4" s="2">
        <v>1</v>
      </c>
      <c r="C4" s="5">
        <v>1</v>
      </c>
      <c r="D4" s="33">
        <v>1</v>
      </c>
      <c r="E4" s="5">
        <v>1</v>
      </c>
      <c r="F4" s="5">
        <v>1</v>
      </c>
      <c r="G4" s="5">
        <v>1</v>
      </c>
      <c r="H4" s="14">
        <v>1</v>
      </c>
      <c r="I4" s="15">
        <v>1</v>
      </c>
      <c r="M4" s="9" t="s">
        <v>3</v>
      </c>
    </row>
    <row r="5" spans="1:13" x14ac:dyDescent="0.35">
      <c r="A5" s="21" t="s">
        <v>14</v>
      </c>
      <c r="B5" s="2">
        <v>1</v>
      </c>
      <c r="C5" s="4">
        <v>1</v>
      </c>
      <c r="D5" s="4">
        <v>1</v>
      </c>
      <c r="E5" s="33">
        <v>1</v>
      </c>
      <c r="F5" s="4">
        <v>1</v>
      </c>
      <c r="G5" s="4">
        <v>1</v>
      </c>
      <c r="H5" s="4">
        <v>1</v>
      </c>
      <c r="I5" s="15">
        <v>1</v>
      </c>
    </row>
    <row r="6" spans="1:13" x14ac:dyDescent="0.35">
      <c r="A6" s="21" t="s">
        <v>15</v>
      </c>
      <c r="B6" s="2">
        <v>1</v>
      </c>
      <c r="C6" s="5">
        <v>1</v>
      </c>
      <c r="D6" s="5">
        <v>1</v>
      </c>
      <c r="E6" s="5">
        <v>1</v>
      </c>
      <c r="F6" s="33">
        <v>1</v>
      </c>
      <c r="G6" s="5">
        <v>1</v>
      </c>
      <c r="H6" s="14">
        <v>1</v>
      </c>
      <c r="I6" s="15">
        <v>1</v>
      </c>
    </row>
    <row r="7" spans="1:13" x14ac:dyDescent="0.35">
      <c r="A7" s="21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3">
        <v>1</v>
      </c>
      <c r="H7" s="4">
        <v>1</v>
      </c>
      <c r="I7" s="15">
        <v>1</v>
      </c>
    </row>
    <row r="8" spans="1:13" x14ac:dyDescent="0.35">
      <c r="A8" s="21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1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A4E-E09C-4069-982B-A2144323617A}">
  <dimension ref="A1:M14"/>
  <sheetViews>
    <sheetView workbookViewId="0">
      <selection activeCell="C40" sqref="C40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1" t="s">
        <v>8</v>
      </c>
      <c r="C1" s="21" t="s">
        <v>13</v>
      </c>
      <c r="D1" s="21" t="s">
        <v>12</v>
      </c>
      <c r="E1" s="21" t="s">
        <v>14</v>
      </c>
      <c r="F1" s="21" t="s">
        <v>15</v>
      </c>
      <c r="G1" s="21" t="s">
        <v>16</v>
      </c>
      <c r="H1" s="21" t="s">
        <v>9</v>
      </c>
      <c r="I1" s="21" t="s">
        <v>10</v>
      </c>
    </row>
    <row r="2" spans="1:13" x14ac:dyDescent="0.35">
      <c r="A2" s="21" t="s">
        <v>8</v>
      </c>
      <c r="B2" s="33">
        <v>1</v>
      </c>
      <c r="C2" s="5">
        <v>1</v>
      </c>
      <c r="D2" s="31">
        <v>1</v>
      </c>
      <c r="E2" s="31">
        <v>1</v>
      </c>
      <c r="F2" s="31">
        <v>1</v>
      </c>
      <c r="G2" s="31">
        <v>1</v>
      </c>
      <c r="H2" s="31">
        <v>1</v>
      </c>
      <c r="I2" s="15">
        <v>1</v>
      </c>
      <c r="M2" s="11" t="s">
        <v>1</v>
      </c>
    </row>
    <row r="3" spans="1:13" x14ac:dyDescent="0.35">
      <c r="A3" s="21" t="s">
        <v>13</v>
      </c>
      <c r="B3" s="2">
        <v>1</v>
      </c>
      <c r="C3" s="33">
        <v>1</v>
      </c>
      <c r="D3" s="4">
        <v>0.34799999999999998</v>
      </c>
      <c r="E3" s="4">
        <v>0.34799999999999998</v>
      </c>
      <c r="F3" s="4">
        <v>0.34799999999999998</v>
      </c>
      <c r="G3" s="4">
        <v>0.34799999999999998</v>
      </c>
      <c r="H3" s="4">
        <v>1</v>
      </c>
      <c r="I3" s="15">
        <v>1</v>
      </c>
      <c r="M3" s="8" t="s">
        <v>2</v>
      </c>
    </row>
    <row r="4" spans="1:13" x14ac:dyDescent="0.35">
      <c r="A4" s="21" t="s">
        <v>12</v>
      </c>
      <c r="B4" s="2">
        <v>1</v>
      </c>
      <c r="C4" s="5">
        <v>1</v>
      </c>
      <c r="D4" s="33">
        <v>1</v>
      </c>
      <c r="E4" s="5">
        <v>0.34799999999999998</v>
      </c>
      <c r="F4" s="5">
        <v>0.34799999999999998</v>
      </c>
      <c r="G4" s="5">
        <v>0.34799999999999998</v>
      </c>
      <c r="H4" s="14">
        <v>7.24</v>
      </c>
      <c r="I4" s="15">
        <v>1</v>
      </c>
      <c r="M4" s="9" t="s">
        <v>3</v>
      </c>
    </row>
    <row r="5" spans="1:13" x14ac:dyDescent="0.35">
      <c r="A5" s="21" t="s">
        <v>14</v>
      </c>
      <c r="B5" s="2">
        <v>1</v>
      </c>
      <c r="C5" s="4">
        <v>1</v>
      </c>
      <c r="D5" s="4">
        <v>1</v>
      </c>
      <c r="E5" s="33">
        <v>1</v>
      </c>
      <c r="F5" s="5">
        <v>0.34799999999999998</v>
      </c>
      <c r="G5" s="5">
        <v>0.34799999999999998</v>
      </c>
      <c r="H5" s="4">
        <v>1</v>
      </c>
      <c r="I5" s="15">
        <v>1</v>
      </c>
    </row>
    <row r="6" spans="1:13" x14ac:dyDescent="0.35">
      <c r="A6" s="21" t="s">
        <v>15</v>
      </c>
      <c r="B6" s="2">
        <v>1</v>
      </c>
      <c r="C6" s="5">
        <v>1</v>
      </c>
      <c r="D6" s="5">
        <v>1</v>
      </c>
      <c r="E6" s="5">
        <v>1</v>
      </c>
      <c r="F6" s="33">
        <v>1</v>
      </c>
      <c r="G6" s="5">
        <v>0.34799999999999998</v>
      </c>
      <c r="H6" s="14">
        <v>7.75</v>
      </c>
      <c r="I6" s="15">
        <v>1</v>
      </c>
    </row>
    <row r="7" spans="1:13" x14ac:dyDescent="0.35">
      <c r="A7" s="21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3">
        <v>1</v>
      </c>
      <c r="H7" s="4">
        <v>1</v>
      </c>
      <c r="I7" s="15">
        <v>1</v>
      </c>
    </row>
    <row r="8" spans="1:13" x14ac:dyDescent="0.35">
      <c r="A8" s="21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1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45FC-FAC8-4C6E-B138-DE443BF91D41}">
  <dimension ref="A1:M14"/>
  <sheetViews>
    <sheetView workbookViewId="0">
      <selection activeCell="D3" sqref="D3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1" t="s">
        <v>8</v>
      </c>
      <c r="C1" s="21" t="s">
        <v>13</v>
      </c>
      <c r="D1" s="21" t="s">
        <v>12</v>
      </c>
      <c r="E1" s="21" t="s">
        <v>14</v>
      </c>
      <c r="F1" s="21" t="s">
        <v>15</v>
      </c>
      <c r="G1" s="21" t="s">
        <v>16</v>
      </c>
      <c r="H1" s="21" t="s">
        <v>9</v>
      </c>
      <c r="I1" s="21" t="s">
        <v>10</v>
      </c>
    </row>
    <row r="2" spans="1:13" x14ac:dyDescent="0.35">
      <c r="A2" s="21" t="s">
        <v>8</v>
      </c>
      <c r="B2" s="33">
        <v>1</v>
      </c>
      <c r="C2" s="5">
        <v>1</v>
      </c>
      <c r="D2" s="31">
        <v>1</v>
      </c>
      <c r="E2" s="31">
        <v>1</v>
      </c>
      <c r="F2" s="31">
        <v>1</v>
      </c>
      <c r="G2" s="31">
        <v>1</v>
      </c>
      <c r="H2" s="31">
        <v>1</v>
      </c>
      <c r="I2" s="15">
        <v>1</v>
      </c>
      <c r="M2" s="11" t="s">
        <v>1</v>
      </c>
    </row>
    <row r="3" spans="1:13" x14ac:dyDescent="0.35">
      <c r="A3" s="21" t="s">
        <v>13</v>
      </c>
      <c r="B3" s="2">
        <v>1</v>
      </c>
      <c r="C3" s="33">
        <v>1</v>
      </c>
      <c r="D3" s="4">
        <v>0.755</v>
      </c>
      <c r="E3" s="4">
        <v>0.755</v>
      </c>
      <c r="F3" s="4">
        <v>0.755</v>
      </c>
      <c r="G3" s="4">
        <v>0.755</v>
      </c>
      <c r="H3" s="4">
        <v>1</v>
      </c>
      <c r="I3" s="15">
        <v>1</v>
      </c>
      <c r="M3" s="8" t="s">
        <v>2</v>
      </c>
    </row>
    <row r="4" spans="1:13" x14ac:dyDescent="0.35">
      <c r="A4" s="21" t="s">
        <v>12</v>
      </c>
      <c r="B4" s="2">
        <v>1</v>
      </c>
      <c r="C4" s="5">
        <v>1</v>
      </c>
      <c r="D4" s="33">
        <v>1</v>
      </c>
      <c r="E4" s="4">
        <v>0.755</v>
      </c>
      <c r="F4" s="4">
        <v>0.755</v>
      </c>
      <c r="G4" s="4">
        <v>0.755</v>
      </c>
      <c r="H4" s="14">
        <v>7.24</v>
      </c>
      <c r="I4" s="15">
        <v>1</v>
      </c>
      <c r="M4" s="9" t="s">
        <v>3</v>
      </c>
    </row>
    <row r="5" spans="1:13" x14ac:dyDescent="0.35">
      <c r="A5" s="21" t="s">
        <v>14</v>
      </c>
      <c r="B5" s="2">
        <v>1</v>
      </c>
      <c r="C5" s="4">
        <v>1</v>
      </c>
      <c r="D5" s="4">
        <v>1</v>
      </c>
      <c r="E5" s="33">
        <v>1</v>
      </c>
      <c r="F5" s="4">
        <v>0.755</v>
      </c>
      <c r="G5" s="4">
        <v>0.755</v>
      </c>
      <c r="H5" s="4">
        <v>1</v>
      </c>
      <c r="I5" s="15">
        <v>1</v>
      </c>
    </row>
    <row r="6" spans="1:13" x14ac:dyDescent="0.35">
      <c r="A6" s="21" t="s">
        <v>15</v>
      </c>
      <c r="B6" s="2">
        <v>1</v>
      </c>
      <c r="C6" s="5">
        <v>1</v>
      </c>
      <c r="D6" s="5">
        <v>1</v>
      </c>
      <c r="E6" s="5">
        <v>1</v>
      </c>
      <c r="F6" s="33">
        <v>1</v>
      </c>
      <c r="G6" s="4">
        <v>0.755</v>
      </c>
      <c r="H6" s="14">
        <v>7.75</v>
      </c>
      <c r="I6" s="15">
        <v>1</v>
      </c>
    </row>
    <row r="7" spans="1:13" x14ac:dyDescent="0.35">
      <c r="A7" s="21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3">
        <v>1</v>
      </c>
      <c r="H7" s="4">
        <v>1</v>
      </c>
      <c r="I7" s="15">
        <v>1</v>
      </c>
    </row>
    <row r="8" spans="1:13" x14ac:dyDescent="0.35">
      <c r="A8" s="21" t="s">
        <v>9</v>
      </c>
      <c r="B8" s="2">
        <v>1</v>
      </c>
      <c r="C8" s="31">
        <v>1</v>
      </c>
      <c r="D8" s="31">
        <v>1</v>
      </c>
      <c r="E8" s="31">
        <v>1</v>
      </c>
      <c r="F8" s="31">
        <v>1</v>
      </c>
      <c r="G8" s="31">
        <v>1</v>
      </c>
      <c r="H8" s="31">
        <v>1</v>
      </c>
      <c r="I8" s="2">
        <v>1</v>
      </c>
    </row>
    <row r="9" spans="1:13" x14ac:dyDescent="0.35">
      <c r="A9" s="21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4"/>
  <sheetViews>
    <sheetView zoomScaleNormal="100" workbookViewId="0">
      <selection activeCell="G6" sqref="G6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1" t="s">
        <v>8</v>
      </c>
      <c r="C1" s="21" t="s">
        <v>13</v>
      </c>
      <c r="D1" s="21" t="s">
        <v>12</v>
      </c>
      <c r="E1" s="21" t="s">
        <v>14</v>
      </c>
      <c r="F1" s="21" t="s">
        <v>15</v>
      </c>
      <c r="G1" s="21" t="s">
        <v>16</v>
      </c>
      <c r="H1" s="21" t="s">
        <v>9</v>
      </c>
      <c r="I1" s="21" t="s">
        <v>10</v>
      </c>
    </row>
    <row r="2" spans="1:13" x14ac:dyDescent="0.35">
      <c r="A2" s="21" t="s">
        <v>8</v>
      </c>
      <c r="B2" s="33">
        <v>1</v>
      </c>
      <c r="C2" s="5">
        <v>1</v>
      </c>
      <c r="D2" s="31">
        <v>1</v>
      </c>
      <c r="E2" s="31">
        <v>1</v>
      </c>
      <c r="F2" s="31">
        <v>1</v>
      </c>
      <c r="G2" s="31">
        <v>1</v>
      </c>
      <c r="H2" s="31">
        <v>1</v>
      </c>
      <c r="I2" s="15">
        <v>1</v>
      </c>
      <c r="M2" s="11" t="s">
        <v>1</v>
      </c>
    </row>
    <row r="3" spans="1:13" x14ac:dyDescent="0.35">
      <c r="A3" s="21" t="s">
        <v>13</v>
      </c>
      <c r="B3" s="2">
        <v>1</v>
      </c>
      <c r="C3" s="33">
        <v>1</v>
      </c>
      <c r="D3" s="5">
        <v>2.2109999999999999</v>
      </c>
      <c r="E3" s="5">
        <v>2.2109999999999999</v>
      </c>
      <c r="F3" s="5">
        <v>2.2109999999999999</v>
      </c>
      <c r="G3" s="5">
        <v>2.2109999999999999</v>
      </c>
      <c r="H3" s="4">
        <v>1</v>
      </c>
      <c r="I3" s="15">
        <v>1</v>
      </c>
      <c r="M3" s="8" t="s">
        <v>2</v>
      </c>
    </row>
    <row r="4" spans="1:13" x14ac:dyDescent="0.35">
      <c r="A4" s="21" t="s">
        <v>12</v>
      </c>
      <c r="B4" s="2">
        <v>1</v>
      </c>
      <c r="C4" s="5">
        <v>1</v>
      </c>
      <c r="D4" s="33">
        <v>1</v>
      </c>
      <c r="E4" s="5">
        <v>2.2109999999999999</v>
      </c>
      <c r="F4" s="5">
        <v>2.2109999999999999</v>
      </c>
      <c r="G4" s="5">
        <v>2.2109999999999999</v>
      </c>
      <c r="H4" s="14">
        <v>7.24</v>
      </c>
      <c r="I4" s="15">
        <v>1</v>
      </c>
      <c r="M4" s="9" t="s">
        <v>3</v>
      </c>
    </row>
    <row r="5" spans="1:13" x14ac:dyDescent="0.35">
      <c r="A5" s="21" t="s">
        <v>14</v>
      </c>
      <c r="B5" s="2">
        <v>1</v>
      </c>
      <c r="C5" s="4">
        <v>1</v>
      </c>
      <c r="D5" s="4">
        <v>1</v>
      </c>
      <c r="E5" s="33">
        <v>1</v>
      </c>
      <c r="F5" s="5">
        <v>2.2109999999999999</v>
      </c>
      <c r="G5" s="5">
        <v>2.2109999999999999</v>
      </c>
      <c r="H5" s="4">
        <v>1</v>
      </c>
      <c r="I5" s="15">
        <v>1</v>
      </c>
    </row>
    <row r="6" spans="1:13" x14ac:dyDescent="0.35">
      <c r="A6" s="21" t="s">
        <v>15</v>
      </c>
      <c r="B6" s="2">
        <v>1</v>
      </c>
      <c r="C6" s="5">
        <v>1</v>
      </c>
      <c r="D6" s="5">
        <v>1</v>
      </c>
      <c r="E6" s="5">
        <v>1</v>
      </c>
      <c r="F6" s="33">
        <v>1</v>
      </c>
      <c r="G6" s="5">
        <v>2.2109999999999999</v>
      </c>
      <c r="H6" s="14">
        <v>7.75</v>
      </c>
      <c r="I6" s="15">
        <v>1</v>
      </c>
    </row>
    <row r="7" spans="1:13" x14ac:dyDescent="0.35">
      <c r="A7" s="21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3">
        <v>1</v>
      </c>
      <c r="H7" s="4">
        <v>1</v>
      </c>
      <c r="I7" s="15">
        <v>1</v>
      </c>
    </row>
    <row r="8" spans="1:13" x14ac:dyDescent="0.35">
      <c r="A8" s="21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1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zoomScale="145" zoomScaleNormal="145" workbookViewId="0">
      <selection activeCell="D9" sqref="D9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1" t="s">
        <v>8</v>
      </c>
      <c r="C1" s="21" t="s">
        <v>13</v>
      </c>
      <c r="D1" s="21" t="s">
        <v>12</v>
      </c>
      <c r="E1" s="21" t="s">
        <v>14</v>
      </c>
      <c r="F1" s="21" t="s">
        <v>15</v>
      </c>
      <c r="G1" s="21" t="s">
        <v>16</v>
      </c>
      <c r="H1" s="21" t="s">
        <v>9</v>
      </c>
      <c r="I1" s="21" t="s">
        <v>10</v>
      </c>
    </row>
    <row r="2" spans="1:13" x14ac:dyDescent="0.35">
      <c r="A2" s="21" t="s">
        <v>8</v>
      </c>
      <c r="B2" s="33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1" t="s">
        <v>13</v>
      </c>
      <c r="B3" s="2">
        <v>1</v>
      </c>
      <c r="C3" s="3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15">
        <v>1</v>
      </c>
      <c r="M3" s="8" t="s">
        <v>2</v>
      </c>
    </row>
    <row r="4" spans="1:13" x14ac:dyDescent="0.35">
      <c r="A4" s="21" t="s">
        <v>12</v>
      </c>
      <c r="B4" s="2">
        <v>1</v>
      </c>
      <c r="C4" s="6">
        <v>1</v>
      </c>
      <c r="D4" s="33">
        <v>1</v>
      </c>
      <c r="E4" s="6">
        <v>1</v>
      </c>
      <c r="F4" s="6">
        <v>1</v>
      </c>
      <c r="G4" s="6">
        <v>1</v>
      </c>
      <c r="H4" s="13">
        <v>1</v>
      </c>
      <c r="I4" s="15">
        <v>1</v>
      </c>
      <c r="M4" s="9" t="s">
        <v>3</v>
      </c>
    </row>
    <row r="5" spans="1:13" x14ac:dyDescent="0.35">
      <c r="A5" s="21" t="s">
        <v>14</v>
      </c>
      <c r="B5" s="2">
        <v>1</v>
      </c>
      <c r="C5" s="3">
        <v>1</v>
      </c>
      <c r="D5" s="3">
        <v>1</v>
      </c>
      <c r="E5" s="33">
        <v>1</v>
      </c>
      <c r="F5" s="3">
        <v>1</v>
      </c>
      <c r="G5" s="3">
        <v>1</v>
      </c>
      <c r="H5" s="3">
        <v>1</v>
      </c>
      <c r="I5" s="15">
        <v>1</v>
      </c>
    </row>
    <row r="6" spans="1:13" x14ac:dyDescent="0.35">
      <c r="A6" s="21" t="s">
        <v>15</v>
      </c>
      <c r="B6" s="2">
        <v>1</v>
      </c>
      <c r="C6" s="6">
        <v>1</v>
      </c>
      <c r="D6" s="6">
        <v>1</v>
      </c>
      <c r="E6" s="6">
        <v>1</v>
      </c>
      <c r="F6" s="33">
        <v>1</v>
      </c>
      <c r="G6" s="6">
        <v>1</v>
      </c>
      <c r="H6" s="6">
        <v>1</v>
      </c>
      <c r="I6" s="15">
        <v>1</v>
      </c>
    </row>
    <row r="7" spans="1:13" x14ac:dyDescent="0.35">
      <c r="A7" s="21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33">
        <v>1</v>
      </c>
      <c r="H7" s="3">
        <v>1</v>
      </c>
      <c r="I7" s="15">
        <v>1</v>
      </c>
    </row>
    <row r="8" spans="1:13" x14ac:dyDescent="0.35">
      <c r="A8" s="21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1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5"/>
  <sheetViews>
    <sheetView zoomScaleNormal="100" workbookViewId="0">
      <selection activeCell="A19" sqref="A19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1" t="s">
        <v>8</v>
      </c>
      <c r="C1" s="21" t="s">
        <v>13</v>
      </c>
      <c r="D1" s="21" t="s">
        <v>12</v>
      </c>
      <c r="E1" s="21" t="s">
        <v>14</v>
      </c>
      <c r="F1" s="21" t="s">
        <v>15</v>
      </c>
      <c r="G1" s="21" t="s">
        <v>16</v>
      </c>
      <c r="H1" s="21" t="s">
        <v>9</v>
      </c>
      <c r="I1" s="21" t="s">
        <v>10</v>
      </c>
    </row>
    <row r="2" spans="1:13" x14ac:dyDescent="0.35">
      <c r="A2" s="21" t="s">
        <v>8</v>
      </c>
      <c r="B2" s="33">
        <v>1</v>
      </c>
      <c r="C2" s="5">
        <v>1</v>
      </c>
      <c r="D2" s="31">
        <v>1</v>
      </c>
      <c r="E2" s="31">
        <v>1</v>
      </c>
      <c r="F2" s="31">
        <v>1</v>
      </c>
      <c r="G2" s="31">
        <v>1</v>
      </c>
      <c r="H2" s="31">
        <v>1</v>
      </c>
      <c r="I2" s="15">
        <v>1</v>
      </c>
      <c r="M2" s="11" t="s">
        <v>1</v>
      </c>
    </row>
    <row r="3" spans="1:13" x14ac:dyDescent="0.35">
      <c r="A3" s="21" t="s">
        <v>13</v>
      </c>
      <c r="B3" s="2">
        <v>1</v>
      </c>
      <c r="C3" s="33">
        <v>1</v>
      </c>
      <c r="D3" s="4">
        <v>1.0469999999999999</v>
      </c>
      <c r="E3" s="4">
        <v>1.0469999999999999</v>
      </c>
      <c r="F3" s="4">
        <v>1.0469999999999999</v>
      </c>
      <c r="G3" s="4">
        <v>1.0469999999999999</v>
      </c>
      <c r="H3" s="4">
        <v>1.0469999999999999</v>
      </c>
      <c r="I3" s="15">
        <v>1</v>
      </c>
      <c r="M3" s="8" t="s">
        <v>2</v>
      </c>
    </row>
    <row r="4" spans="1:13" x14ac:dyDescent="0.35">
      <c r="A4" s="21" t="s">
        <v>12</v>
      </c>
      <c r="B4" s="2">
        <v>1</v>
      </c>
      <c r="C4" s="5">
        <v>1</v>
      </c>
      <c r="D4" s="33">
        <v>1</v>
      </c>
      <c r="E4" s="5">
        <v>1.0469999999999999</v>
      </c>
      <c r="F4" s="5">
        <v>1.0469999999999999</v>
      </c>
      <c r="G4" s="5">
        <v>1.0469999999999999</v>
      </c>
      <c r="H4" s="5">
        <v>1.0469999999999999</v>
      </c>
      <c r="I4" s="15">
        <v>1</v>
      </c>
      <c r="M4" s="9" t="s">
        <v>3</v>
      </c>
    </row>
    <row r="5" spans="1:13" x14ac:dyDescent="0.35">
      <c r="A5" s="21" t="s">
        <v>14</v>
      </c>
      <c r="B5" s="2">
        <v>1</v>
      </c>
      <c r="C5" s="5">
        <v>1</v>
      </c>
      <c r="D5" s="5">
        <v>1</v>
      </c>
      <c r="E5" s="33">
        <v>1</v>
      </c>
      <c r="F5" s="4">
        <v>1.0469999999999999</v>
      </c>
      <c r="G5" s="4">
        <v>1.0469999999999999</v>
      </c>
      <c r="H5" s="4">
        <v>1.0469999999999999</v>
      </c>
      <c r="I5" s="15">
        <v>1</v>
      </c>
    </row>
    <row r="6" spans="1:13" x14ac:dyDescent="0.35">
      <c r="A6" s="21" t="s">
        <v>15</v>
      </c>
      <c r="B6" s="2">
        <v>1</v>
      </c>
      <c r="C6" s="5">
        <v>1</v>
      </c>
      <c r="D6" s="5">
        <v>1</v>
      </c>
      <c r="E6" s="5">
        <v>1</v>
      </c>
      <c r="F6" s="33">
        <v>1</v>
      </c>
      <c r="G6" s="5">
        <v>1.0469999999999999</v>
      </c>
      <c r="H6" s="5">
        <v>1.0469999999999999</v>
      </c>
      <c r="I6" s="15">
        <v>1</v>
      </c>
    </row>
    <row r="7" spans="1:13" x14ac:dyDescent="0.35">
      <c r="A7" s="21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33">
        <v>1</v>
      </c>
      <c r="H7" s="4">
        <v>1.0469999999999999</v>
      </c>
      <c r="I7" s="15">
        <v>1</v>
      </c>
    </row>
    <row r="8" spans="1:13" x14ac:dyDescent="0.35">
      <c r="A8" s="21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1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 t="s">
        <v>21</v>
      </c>
    </row>
    <row r="14" spans="1:13" x14ac:dyDescent="0.35">
      <c r="A14">
        <f>1.047^7</f>
        <v>1.3791984860412765</v>
      </c>
    </row>
    <row r="15" spans="1:13" x14ac:dyDescent="0.35">
      <c r="A15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997-5825-4458-A72C-E6102474C10A}">
  <dimension ref="A1:M13"/>
  <sheetViews>
    <sheetView zoomScale="115" zoomScaleNormal="115" workbookViewId="0">
      <selection activeCell="H3" sqref="H3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1" t="s">
        <v>8</v>
      </c>
      <c r="C1" s="21" t="s">
        <v>13</v>
      </c>
      <c r="D1" s="21" t="s">
        <v>12</v>
      </c>
      <c r="E1" s="21" t="s">
        <v>14</v>
      </c>
      <c r="F1" s="21" t="s">
        <v>15</v>
      </c>
      <c r="G1" s="21" t="s">
        <v>16</v>
      </c>
      <c r="H1" s="21" t="s">
        <v>9</v>
      </c>
      <c r="I1" s="21" t="s">
        <v>10</v>
      </c>
    </row>
    <row r="2" spans="1:13" x14ac:dyDescent="0.35">
      <c r="A2" s="21" t="s">
        <v>8</v>
      </c>
      <c r="B2" s="10">
        <v>1</v>
      </c>
      <c r="C2" s="5">
        <v>1</v>
      </c>
      <c r="D2" s="31">
        <v>1</v>
      </c>
      <c r="E2" s="31">
        <v>1</v>
      </c>
      <c r="F2" s="31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1" t="s">
        <v>13</v>
      </c>
      <c r="B3" s="2">
        <v>1</v>
      </c>
      <c r="C3" s="32">
        <v>1</v>
      </c>
      <c r="D3" s="4">
        <v>1.0489999999999999</v>
      </c>
      <c r="E3" s="4">
        <v>1.0489999999999999</v>
      </c>
      <c r="F3" s="4">
        <v>1.0489999999999999</v>
      </c>
      <c r="G3" s="4">
        <v>1.0489999999999999</v>
      </c>
      <c r="H3" s="4">
        <v>1.0489999999999999</v>
      </c>
      <c r="I3" s="15">
        <v>1</v>
      </c>
      <c r="M3" s="8" t="s">
        <v>2</v>
      </c>
    </row>
    <row r="4" spans="1:13" x14ac:dyDescent="0.35">
      <c r="A4" s="21" t="s">
        <v>12</v>
      </c>
      <c r="B4" s="2">
        <v>1</v>
      </c>
      <c r="C4" s="5">
        <v>1</v>
      </c>
      <c r="D4" s="32">
        <v>1</v>
      </c>
      <c r="E4" s="4">
        <v>1.0489999999999999</v>
      </c>
      <c r="F4" s="4">
        <v>1.0489999999999999</v>
      </c>
      <c r="G4" s="4">
        <v>1.0489999999999999</v>
      </c>
      <c r="H4" s="4">
        <v>1.0489999999999999</v>
      </c>
      <c r="I4" s="15">
        <v>1</v>
      </c>
      <c r="M4" s="9" t="s">
        <v>3</v>
      </c>
    </row>
    <row r="5" spans="1:13" x14ac:dyDescent="0.35">
      <c r="A5" s="21" t="s">
        <v>14</v>
      </c>
      <c r="B5" s="2">
        <v>1</v>
      </c>
      <c r="C5" s="5">
        <v>1</v>
      </c>
      <c r="D5" s="5">
        <v>1</v>
      </c>
      <c r="E5" s="32">
        <v>1</v>
      </c>
      <c r="F5" s="4">
        <v>1.0489999999999999</v>
      </c>
      <c r="G5" s="4">
        <v>1.0489999999999999</v>
      </c>
      <c r="H5" s="4">
        <v>1.0489999999999999</v>
      </c>
      <c r="I5" s="15">
        <v>1</v>
      </c>
    </row>
    <row r="6" spans="1:13" x14ac:dyDescent="0.35">
      <c r="A6" s="21" t="s">
        <v>15</v>
      </c>
      <c r="B6" s="2">
        <v>1</v>
      </c>
      <c r="C6" s="5">
        <v>1</v>
      </c>
      <c r="D6" s="5">
        <v>1</v>
      </c>
      <c r="E6" s="5">
        <v>1</v>
      </c>
      <c r="F6" s="32">
        <v>1</v>
      </c>
      <c r="G6" s="4">
        <v>1.0489999999999999</v>
      </c>
      <c r="H6" s="4">
        <v>1.0489999999999999</v>
      </c>
      <c r="I6" s="15">
        <v>1</v>
      </c>
    </row>
    <row r="7" spans="1:13" x14ac:dyDescent="0.35">
      <c r="A7" s="21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10">
        <v>1</v>
      </c>
      <c r="H7" s="4">
        <v>1.0489999999999999</v>
      </c>
      <c r="I7" s="15">
        <v>1</v>
      </c>
    </row>
    <row r="8" spans="1:13" x14ac:dyDescent="0.35">
      <c r="A8" s="21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1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>
        <f>1.049^7</f>
        <v>1.3977465125824624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transition_prob</vt:lpstr>
      <vt:lpstr>rr.time_since_ex</vt:lpstr>
      <vt:lpstr>rr.age1</vt:lpstr>
      <vt:lpstr>rr.age2</vt:lpstr>
      <vt:lpstr>rr.age3</vt:lpstr>
      <vt:lpstr>rr.age4</vt:lpstr>
      <vt:lpstr>rr.sex</vt:lpstr>
      <vt:lpstr>rr.fire</vt:lpstr>
      <vt:lpstr>rr.fire_lag1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2023-12-19T20:08:08Z</dcterms:modified>
</cp:coreProperties>
</file>