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Climate - Health\Modeling\Data\Asthma\Transition probabilities\"/>
    </mc:Choice>
  </mc:AlternateContent>
  <xr:revisionPtr revIDLastSave="0" documentId="13_ncr:1_{AB8E423E-0E92-4861-902E-437F029CCAFF}" xr6:coauthVersionLast="47" xr6:coauthVersionMax="47" xr10:uidLastSave="{00000000-0000-0000-0000-000000000000}"/>
  <bookViews>
    <workbookView xWindow="29940" yWindow="-735" windowWidth="21600" windowHeight="12615" tabRatio="697" activeTab="1" xr2:uid="{9B6F3090-D219-4CD1-9FEE-A2B042DB449C}"/>
  </bookViews>
  <sheets>
    <sheet name="transition_prob" sheetId="1" r:id="rId1"/>
    <sheet name="rr.age1" sheetId="5" r:id="rId2"/>
    <sheet name="rr.age2" sheetId="8" r:id="rId3"/>
    <sheet name="rr.age3" sheetId="9" r:id="rId4"/>
    <sheet name="rr.age4" sheetId="4" r:id="rId5"/>
    <sheet name="rr.sex" sheetId="3" r:id="rId6"/>
    <sheet name="rr.fire" sheetId="2" r:id="rId7"/>
    <sheet name="rr.fire_lag1" sheetId="7" r:id="rId8"/>
    <sheet name="rr.interventio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7" l="1"/>
  <c r="A14" i="2"/>
  <c r="J5" i="1"/>
  <c r="J6" i="1"/>
  <c r="J3" i="1"/>
  <c r="J4" i="1"/>
  <c r="J2" i="1"/>
  <c r="A28" i="1"/>
  <c r="B28" i="1"/>
  <c r="B31" i="1" s="1"/>
  <c r="B26" i="1"/>
  <c r="B29" i="1" s="1"/>
  <c r="J7" i="1"/>
  <c r="B30" i="1" l="1"/>
  <c r="B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Maya, Sigal</author>
  </authors>
  <commentList>
    <comment ref="D3" authorId="0" shapeId="0" xr:uid="{8DBF9229-BD69-4678-B05A-503E1BE63EBB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A</t>
        </r>
      </text>
    </comment>
    <comment ref="E3" authorId="0" shapeId="0" xr:uid="{C64F16C9-14EA-4B58-9103-7232B773B325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B</t>
        </r>
      </text>
    </comment>
  </commentList>
</comments>
</file>

<file path=xl/sharedStrings.xml><?xml version="1.0" encoding="utf-8"?>
<sst xmlns="http://schemas.openxmlformats.org/spreadsheetml/2006/main" count="194" uniqueCount="27">
  <si>
    <t>Value by definition</t>
  </si>
  <si>
    <t>Value calculated within model</t>
  </si>
  <si>
    <t>Value from source</t>
  </si>
  <si>
    <t>Value assumed or placeholder</t>
  </si>
  <si>
    <t>Assumption</t>
  </si>
  <si>
    <t>Guide:</t>
  </si>
  <si>
    <t xml:space="preserve">The sheet names will be the name of the array data frame on the z-axis. </t>
  </si>
  <si>
    <t>DO NOT EDIT THE TABLE STRUCTURE IN THE RANGE A1:I9 - THIS IS DIRECTLY PULLED INTO R FOR THE MODEL</t>
  </si>
  <si>
    <t>0 - No asthma</t>
  </si>
  <si>
    <t>50 - Death, asthma</t>
  </si>
  <si>
    <t>100 - Death, other cause</t>
  </si>
  <si>
    <t>"stay put" (1-sum)</t>
  </si>
  <si>
    <t>2 - well-controlled</t>
  </si>
  <si>
    <t>1 - completely controlled</t>
  </si>
  <si>
    <t>3 - somewhat controlled</t>
  </si>
  <si>
    <t>4 - Poorly controlled</t>
  </si>
  <si>
    <t>5 - Not controlled at all</t>
  </si>
  <si>
    <t>NOTES:</t>
  </si>
  <si>
    <t>Confirmed from lit review</t>
  </si>
  <si>
    <t>Need to revisit</t>
  </si>
  <si>
    <r>
      <t xml:space="preserve">Value </t>
    </r>
    <r>
      <rPr>
        <b/>
        <sz val="11"/>
        <color theme="1"/>
        <rFont val="Calibri"/>
        <family val="2"/>
        <scheme val="minor"/>
      </rPr>
      <t>0.00065</t>
    </r>
    <r>
      <rPr>
        <sz val="11"/>
        <color theme="1"/>
        <rFont val="Calibri"/>
        <family val="2"/>
        <scheme val="minor"/>
      </rPr>
      <t xml:space="preserve"> from Maya lit review but needs to be distributed between states 3-5 assuming suboptimal control at onset.</t>
    </r>
  </si>
  <si>
    <t>Cells represent relative risk of ED use 1.047 per day of exposure</t>
  </si>
  <si>
    <t>Conservative assumption that they're just as likely to get better.</t>
  </si>
  <si>
    <t>Age group: UNDER 5</t>
  </si>
  <si>
    <t>Age group: 5-17</t>
  </si>
  <si>
    <t>Age group: 18-54</t>
  </si>
  <si>
    <t>Age group: OVER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</si>
</sst>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00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7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1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1" fillId="3" borderId="1" xfId="0" applyFont="1" applyFill="1" applyBorder="1"/>
    <xf numFmtId="0" fontId="0" fillId="2" borderId="0" xfId="0" applyFill="1"/>
    <xf numFmtId="0" fontId="3" fillId="0" borderId="0" xfId="0" applyFont="1"/>
    <xf numFmtId="0" fontId="1" fillId="0" borderId="0" xfId="0" applyFont="1"/>
    <xf numFmtId="0" fontId="0" fillId="4" borderId="1" xfId="0" applyFill="1" applyBorder="1"/>
    <xf numFmtId="0" fontId="0" fillId="4" borderId="0" xfId="0" applyFill="1"/>
    <xf numFmtId="0" fontId="2" fillId="0" borderId="0" xfId="0" applyFont="1"/>
    <xf numFmtId="165" fontId="1" fillId="3" borderId="1" xfId="0" applyNumberFormat="1" applyFont="1" applyFill="1" applyBorder="1"/>
    <xf numFmtId="2" fontId="3" fillId="3" borderId="1" xfId="0" applyNumberFormat="1" applyFont="1" applyFill="1" applyBorder="1"/>
    <xf numFmtId="0" fontId="0" fillId="0" borderId="1" xfId="0" applyFill="1" applyBorder="1"/>
    <xf numFmtId="166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2" borderId="1" xfId="0" applyFont="1" applyFill="1" applyBorder="1"/>
    <xf numFmtId="0" fontId="3" fillId="4" borderId="1" xfId="0" applyFont="1" applyFill="1" applyBorder="1"/>
    <xf numFmtId="0" fontId="6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1068233</xdr:colOff>
      <xdr:row>1</xdr:row>
      <xdr:rowOff>8060</xdr:rowOff>
    </xdr:from>
    <xdr:to>
      <xdr:col>1</xdr:col>
      <xdr:colOff>901114</xdr:colOff>
      <xdr:row>2</xdr:row>
      <xdr:rowOff>8060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1E423E-662B-4368-AAA2-2DE06A0DF7D4}"/>
            </a:ext>
          </a:extLst>
        </xdr:cNvPr>
        <xdr:cNvSpPr txBox="1"/>
      </xdr:nvSpPr>
      <xdr:spPr>
        <a:xfrm>
          <a:off x="1068233" y="562995"/>
          <a:ext cx="901338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1</xdr:col>
      <xdr:colOff>898258</xdr:colOff>
      <xdr:row>2</xdr:row>
      <xdr:rowOff>8623</xdr:rowOff>
    </xdr:from>
    <xdr:to>
      <xdr:col>3</xdr:col>
      <xdr:colOff>339</xdr:colOff>
      <xdr:row>3</xdr:row>
      <xdr:rowOff>8622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F1BA16-18E5-4BBA-B8D7-094B6909392E}"/>
            </a:ext>
          </a:extLst>
        </xdr:cNvPr>
        <xdr:cNvSpPr txBox="1"/>
      </xdr:nvSpPr>
      <xdr:spPr>
        <a:xfrm>
          <a:off x="1966715" y="936275"/>
          <a:ext cx="907689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2</xdr:col>
      <xdr:colOff>895836</xdr:colOff>
      <xdr:row>3</xdr:row>
      <xdr:rowOff>10013</xdr:rowOff>
    </xdr:from>
    <xdr:to>
      <xdr:col>4</xdr:col>
      <xdr:colOff>1091</xdr:colOff>
      <xdr:row>4</xdr:row>
      <xdr:rowOff>10013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2764B9-57EE-4153-91C9-97DD5C1489B5}"/>
            </a:ext>
          </a:extLst>
        </xdr:cNvPr>
        <xdr:cNvSpPr txBox="1"/>
      </xdr:nvSpPr>
      <xdr:spPr>
        <a:xfrm>
          <a:off x="2867097" y="1310383"/>
          <a:ext cx="910864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3</xdr:col>
      <xdr:colOff>887692</xdr:colOff>
      <xdr:row>3</xdr:row>
      <xdr:rowOff>367366</xdr:rowOff>
    </xdr:from>
    <xdr:to>
      <xdr:col>4</xdr:col>
      <xdr:colOff>895749</xdr:colOff>
      <xdr:row>4</xdr:row>
      <xdr:rowOff>367366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9E3BFDE-BE16-445F-A9CA-D895EC711A41}"/>
            </a:ext>
          </a:extLst>
        </xdr:cNvPr>
        <xdr:cNvSpPr txBox="1"/>
      </xdr:nvSpPr>
      <xdr:spPr>
        <a:xfrm>
          <a:off x="3761757" y="1667736"/>
          <a:ext cx="910862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4</xdr:col>
      <xdr:colOff>898428</xdr:colOff>
      <xdr:row>4</xdr:row>
      <xdr:rowOff>360473</xdr:rowOff>
    </xdr:from>
    <xdr:to>
      <xdr:col>6</xdr:col>
      <xdr:colOff>6443</xdr:colOff>
      <xdr:row>5</xdr:row>
      <xdr:rowOff>360473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B010D1-905E-4523-BDAC-E200A31BD52E}"/>
            </a:ext>
          </a:extLst>
        </xdr:cNvPr>
        <xdr:cNvSpPr txBox="1"/>
      </xdr:nvSpPr>
      <xdr:spPr>
        <a:xfrm>
          <a:off x="4675298" y="2033560"/>
          <a:ext cx="913623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5</xdr:col>
      <xdr:colOff>898767</xdr:colOff>
      <xdr:row>5</xdr:row>
      <xdr:rowOff>364435</xdr:rowOff>
    </xdr:from>
    <xdr:to>
      <xdr:col>7</xdr:col>
      <xdr:colOff>3609</xdr:colOff>
      <xdr:row>6</xdr:row>
      <xdr:rowOff>364434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1DD930-405E-4718-A9B0-1161B1052E7D}"/>
            </a:ext>
          </a:extLst>
        </xdr:cNvPr>
        <xdr:cNvSpPr txBox="1"/>
      </xdr:nvSpPr>
      <xdr:spPr>
        <a:xfrm>
          <a:off x="5564637" y="2396435"/>
          <a:ext cx="904929" cy="369956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29CD-D7CE-45DF-83DF-7AAE57E0BCAE}">
  <dimension ref="A1:M31"/>
  <sheetViews>
    <sheetView zoomScale="85" zoomScaleNormal="85" workbookViewId="0">
      <selection activeCell="F14" sqref="F14"/>
    </sheetView>
  </sheetViews>
  <sheetFormatPr defaultRowHeight="14.5" x14ac:dyDescent="0.35"/>
  <cols>
    <col min="1" max="1" width="15.26953125" customWidth="1"/>
    <col min="2" max="10" width="12.90625" customWidth="1"/>
    <col min="11" max="11" width="44.7265625" customWidth="1"/>
    <col min="12" max="13" width="12" bestFit="1" customWidth="1"/>
  </cols>
  <sheetData>
    <row r="1" spans="1:13" ht="43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  <c r="J1" s="24" t="s">
        <v>11</v>
      </c>
      <c r="K1" s="24" t="s">
        <v>17</v>
      </c>
    </row>
    <row r="2" spans="1:13" ht="29" customHeight="1" x14ac:dyDescent="0.35">
      <c r="A2" s="23" t="s">
        <v>8</v>
      </c>
      <c r="B2" s="17">
        <v>0</v>
      </c>
      <c r="C2" s="29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20">
        <v>0</v>
      </c>
      <c r="J2" s="25">
        <f>1-SUM(B2:I2)</f>
        <v>1</v>
      </c>
      <c r="K2" s="27" t="s">
        <v>20</v>
      </c>
      <c r="M2" s="11" t="s">
        <v>1</v>
      </c>
    </row>
    <row r="3" spans="1:13" ht="29" customHeight="1" x14ac:dyDescent="0.35">
      <c r="A3" s="23" t="s">
        <v>13</v>
      </c>
      <c r="B3" s="19">
        <v>0</v>
      </c>
      <c r="C3" s="33">
        <v>0</v>
      </c>
      <c r="D3" s="33">
        <v>0.25838</v>
      </c>
      <c r="E3" s="33">
        <v>2.5319999999999999E-2</v>
      </c>
      <c r="F3" s="33">
        <v>2.5319999999999999E-2</v>
      </c>
      <c r="G3" s="33">
        <v>5.0099999999999997E-3</v>
      </c>
      <c r="H3" s="33">
        <v>0</v>
      </c>
      <c r="I3" s="20">
        <v>0</v>
      </c>
      <c r="J3" s="25">
        <f t="shared" ref="J3:J7" si="0">1-SUM(B3:I3)</f>
        <v>0.68596999999999997</v>
      </c>
      <c r="K3" s="35"/>
      <c r="M3" s="8" t="s">
        <v>2</v>
      </c>
    </row>
    <row r="4" spans="1:13" ht="29" customHeight="1" x14ac:dyDescent="0.35">
      <c r="A4" s="23" t="s">
        <v>12</v>
      </c>
      <c r="B4" s="19">
        <v>0</v>
      </c>
      <c r="C4" s="33">
        <v>2.5319999999999999E-2</v>
      </c>
      <c r="D4" s="33">
        <v>0</v>
      </c>
      <c r="E4" s="33">
        <v>7.8049999999999994E-2</v>
      </c>
      <c r="F4" s="33">
        <v>7.8049999999999994E-2</v>
      </c>
      <c r="G4" s="33">
        <v>1.005E-2</v>
      </c>
      <c r="H4" s="34">
        <v>0</v>
      </c>
      <c r="I4" s="20">
        <v>0</v>
      </c>
      <c r="J4" s="25">
        <f t="shared" si="0"/>
        <v>0.80852999999999997</v>
      </c>
      <c r="K4" s="16"/>
      <c r="M4" s="9" t="s">
        <v>4</v>
      </c>
    </row>
    <row r="5" spans="1:13" ht="29" customHeight="1" x14ac:dyDescent="0.35">
      <c r="A5" s="23" t="s">
        <v>14</v>
      </c>
      <c r="B5" s="19">
        <v>0</v>
      </c>
      <c r="C5" s="33">
        <v>2.5319999999999999E-2</v>
      </c>
      <c r="D5" s="33">
        <v>0.13397000000000001</v>
      </c>
      <c r="E5" s="33">
        <v>0</v>
      </c>
      <c r="F5" s="33">
        <v>7.8049999999999994E-2</v>
      </c>
      <c r="G5" s="33">
        <v>2.0199999999999999E-2</v>
      </c>
      <c r="H5" s="33">
        <v>0</v>
      </c>
      <c r="I5" s="22">
        <v>0</v>
      </c>
      <c r="J5" s="25">
        <f t="shared" si="0"/>
        <v>0.74246000000000001</v>
      </c>
      <c r="M5" s="7" t="s">
        <v>0</v>
      </c>
    </row>
    <row r="6" spans="1:13" ht="29" customHeight="1" x14ac:dyDescent="0.35">
      <c r="A6" s="23" t="s">
        <v>15</v>
      </c>
      <c r="B6" s="19">
        <v>0</v>
      </c>
      <c r="C6" s="33">
        <v>1.511E-2</v>
      </c>
      <c r="D6" s="33">
        <v>0.10557</v>
      </c>
      <c r="E6" s="33">
        <v>0.16334000000000001</v>
      </c>
      <c r="F6" s="33">
        <v>0</v>
      </c>
      <c r="G6" s="33">
        <v>4.0829999999999998E-2</v>
      </c>
      <c r="H6" s="33">
        <v>0</v>
      </c>
      <c r="I6" s="22">
        <v>0</v>
      </c>
      <c r="J6" s="25">
        <f t="shared" si="0"/>
        <v>0.67515000000000003</v>
      </c>
      <c r="K6" s="27"/>
      <c r="M6" s="31" t="s">
        <v>18</v>
      </c>
    </row>
    <row r="7" spans="1:13" ht="29" customHeight="1" x14ac:dyDescent="0.35">
      <c r="A7" s="23" t="s">
        <v>16</v>
      </c>
      <c r="B7" s="19">
        <v>0</v>
      </c>
      <c r="C7" s="33">
        <v>1.511E-2</v>
      </c>
      <c r="D7" s="33">
        <v>2.5319999999999999E-2</v>
      </c>
      <c r="E7" s="33">
        <v>0.13397000000000001</v>
      </c>
      <c r="F7" s="33">
        <v>0.13397000000000001</v>
      </c>
      <c r="G7" s="33">
        <v>0</v>
      </c>
      <c r="H7" s="33">
        <v>0</v>
      </c>
      <c r="I7" s="22">
        <v>0</v>
      </c>
      <c r="J7" s="25">
        <f t="shared" si="0"/>
        <v>0.69162999999999997</v>
      </c>
      <c r="K7" s="16"/>
      <c r="M7" s="32" t="s">
        <v>19</v>
      </c>
    </row>
    <row r="8" spans="1:13" ht="29" customHeight="1" x14ac:dyDescent="0.35">
      <c r="A8" s="23" t="s">
        <v>9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1</v>
      </c>
      <c r="I8" s="19">
        <v>0</v>
      </c>
      <c r="J8" s="16"/>
    </row>
    <row r="9" spans="1:13" ht="29" customHeight="1" x14ac:dyDescent="0.35">
      <c r="A9" s="23" t="s">
        <v>10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1</v>
      </c>
      <c r="J9" s="16"/>
    </row>
    <row r="12" spans="1:13" x14ac:dyDescent="0.35">
      <c r="A12" s="12" t="s">
        <v>7</v>
      </c>
    </row>
    <row r="13" spans="1:13" x14ac:dyDescent="0.35">
      <c r="M13" s="1"/>
    </row>
    <row r="14" spans="1:13" x14ac:dyDescent="0.35">
      <c r="M14" s="1"/>
    </row>
    <row r="20" spans="1:2" x14ac:dyDescent="0.35">
      <c r="A20" t="s">
        <v>5</v>
      </c>
    </row>
    <row r="21" spans="1:2" x14ac:dyDescent="0.35">
      <c r="A21" t="s">
        <v>6</v>
      </c>
    </row>
    <row r="26" spans="1:2" x14ac:dyDescent="0.35">
      <c r="A26" s="30">
        <v>0</v>
      </c>
      <c r="B26" s="20">
        <f>1-EXP(-98.82/2600000)</f>
        <v>3.800697002454001E-5</v>
      </c>
    </row>
    <row r="27" spans="1:2" x14ac:dyDescent="0.35">
      <c r="A27" s="28">
        <v>0</v>
      </c>
      <c r="B27" s="20">
        <f>B26</f>
        <v>3.800697002454001E-5</v>
      </c>
    </row>
    <row r="28" spans="1:2" x14ac:dyDescent="0.35">
      <c r="A28" s="26">
        <f>(0.000019+0.000015)/2</f>
        <v>1.7E-5</v>
      </c>
      <c r="B28" s="20">
        <f>1-EXP(-98.51/2600000)</f>
        <v>3.7887743779774219E-5</v>
      </c>
    </row>
    <row r="29" spans="1:2" x14ac:dyDescent="0.35">
      <c r="A29" s="21">
        <v>1.7E-5</v>
      </c>
      <c r="B29" s="22">
        <f>B26</f>
        <v>3.800697002454001E-5</v>
      </c>
    </row>
    <row r="30" spans="1:2" x14ac:dyDescent="0.35">
      <c r="A30" s="18">
        <v>1.1400000000000001E-4</v>
      </c>
      <c r="B30" s="22">
        <f>B28</f>
        <v>3.7887743779774219E-5</v>
      </c>
    </row>
    <row r="31" spans="1:2" x14ac:dyDescent="0.35">
      <c r="A31" s="21">
        <v>1E-4</v>
      </c>
      <c r="B31" s="22">
        <f>B28</f>
        <v>3.7887743779774219E-5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26E5-69A8-44D2-8549-2CF52401B436}">
  <dimension ref="A1:M14"/>
  <sheetViews>
    <sheetView tabSelected="1" workbookViewId="0">
      <selection activeCell="J14" sqref="J14"/>
    </sheetView>
  </sheetViews>
  <sheetFormatPr defaultRowHeight="14.5" x14ac:dyDescent="0.35"/>
  <cols>
    <col min="1" max="1" width="27.54296875" customWidth="1"/>
    <col min="8" max="8" width="8.72656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8">
        <v>1</v>
      </c>
      <c r="C2" s="5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18.77</v>
      </c>
      <c r="M2" s="11" t="s">
        <v>1</v>
      </c>
    </row>
    <row r="3" spans="1:13" x14ac:dyDescent="0.35">
      <c r="A3" s="23" t="s">
        <v>13</v>
      </c>
      <c r="B3" s="2">
        <v>1</v>
      </c>
      <c r="C3" s="38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15">
        <v>18.77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8">
        <v>1</v>
      </c>
      <c r="E4" s="5">
        <v>1</v>
      </c>
      <c r="F4" s="5">
        <v>1</v>
      </c>
      <c r="G4" s="5">
        <v>1</v>
      </c>
      <c r="H4" s="14">
        <v>1</v>
      </c>
      <c r="I4" s="15">
        <v>18.77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8">
        <v>1</v>
      </c>
      <c r="F5" s="4">
        <v>1</v>
      </c>
      <c r="G5" s="4">
        <v>1</v>
      </c>
      <c r="H5" s="4">
        <v>1</v>
      </c>
      <c r="I5" s="15">
        <v>18.77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8">
        <v>1</v>
      </c>
      <c r="G6" s="5">
        <v>1</v>
      </c>
      <c r="H6" s="14">
        <v>1</v>
      </c>
      <c r="I6" s="15">
        <v>18.77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8">
        <v>1</v>
      </c>
      <c r="H7" s="4">
        <v>1</v>
      </c>
      <c r="I7" s="15">
        <v>18.77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9A4E-E09C-4069-982B-A2144323617A}">
  <dimension ref="A1:M14"/>
  <sheetViews>
    <sheetView workbookViewId="0">
      <selection activeCell="E7" sqref="E7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8">
        <v>1</v>
      </c>
      <c r="C2" s="5">
        <v>1</v>
      </c>
      <c r="D2" s="36">
        <v>1</v>
      </c>
      <c r="E2" s="36">
        <v>1</v>
      </c>
      <c r="F2" s="36">
        <v>1</v>
      </c>
      <c r="G2" s="36">
        <v>1</v>
      </c>
      <c r="H2" s="36">
        <v>1</v>
      </c>
      <c r="I2" s="15">
        <v>18.77</v>
      </c>
      <c r="M2" s="11" t="s">
        <v>1</v>
      </c>
    </row>
    <row r="3" spans="1:13" x14ac:dyDescent="0.35">
      <c r="A3" s="23" t="s">
        <v>13</v>
      </c>
      <c r="B3" s="2">
        <v>1</v>
      </c>
      <c r="C3" s="38">
        <v>1</v>
      </c>
      <c r="D3" s="4">
        <v>0.34799999999999998</v>
      </c>
      <c r="E3" s="4">
        <v>0.34799999999999998</v>
      </c>
      <c r="F3" s="4">
        <v>0.34799999999999998</v>
      </c>
      <c r="G3" s="4">
        <v>0.34799999999999998</v>
      </c>
      <c r="H3" s="4">
        <v>1</v>
      </c>
      <c r="I3" s="15">
        <v>18.77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8">
        <v>1</v>
      </c>
      <c r="E4" s="5">
        <v>0.34799999999999998</v>
      </c>
      <c r="F4" s="5">
        <v>0.34799999999999998</v>
      </c>
      <c r="G4" s="5">
        <v>0.34799999999999998</v>
      </c>
      <c r="H4" s="14">
        <v>7.24</v>
      </c>
      <c r="I4" s="15">
        <v>18.77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8">
        <v>1</v>
      </c>
      <c r="F5" s="5">
        <v>0.34799999999999998</v>
      </c>
      <c r="G5" s="5">
        <v>0.34799999999999998</v>
      </c>
      <c r="H5" s="4">
        <v>1</v>
      </c>
      <c r="I5" s="15">
        <v>18.77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8">
        <v>1</v>
      </c>
      <c r="G6" s="5">
        <v>0.34799999999999998</v>
      </c>
      <c r="H6" s="14">
        <v>7.75</v>
      </c>
      <c r="I6" s="15">
        <v>18.77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8">
        <v>1</v>
      </c>
      <c r="H7" s="4">
        <v>1</v>
      </c>
      <c r="I7" s="15">
        <v>18.77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45FC-FAC8-4C6E-B138-DE443BF91D41}">
  <dimension ref="A1:M14"/>
  <sheetViews>
    <sheetView workbookViewId="0">
      <selection activeCell="F14" sqref="F14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8">
        <v>1</v>
      </c>
      <c r="C2" s="5">
        <v>1</v>
      </c>
      <c r="D2" s="36">
        <v>1</v>
      </c>
      <c r="E2" s="36">
        <v>1</v>
      </c>
      <c r="F2" s="36">
        <v>1</v>
      </c>
      <c r="G2" s="36">
        <v>1</v>
      </c>
      <c r="H2" s="36">
        <v>1</v>
      </c>
      <c r="I2" s="15">
        <v>18.77</v>
      </c>
      <c r="M2" s="11" t="s">
        <v>1</v>
      </c>
    </row>
    <row r="3" spans="1:13" x14ac:dyDescent="0.35">
      <c r="A3" s="23" t="s">
        <v>13</v>
      </c>
      <c r="B3" s="2">
        <v>1</v>
      </c>
      <c r="C3" s="38">
        <v>1</v>
      </c>
      <c r="D3" s="4">
        <v>0.755</v>
      </c>
      <c r="E3" s="4">
        <v>0.755</v>
      </c>
      <c r="F3" s="4">
        <v>0.755</v>
      </c>
      <c r="G3" s="4">
        <v>0.755</v>
      </c>
      <c r="H3" s="4">
        <v>1</v>
      </c>
      <c r="I3" s="15">
        <v>18.77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8">
        <v>1</v>
      </c>
      <c r="E4" s="4">
        <v>0.755</v>
      </c>
      <c r="F4" s="4">
        <v>0.755</v>
      </c>
      <c r="G4" s="4">
        <v>0.755</v>
      </c>
      <c r="H4" s="14">
        <v>7.24</v>
      </c>
      <c r="I4" s="15">
        <v>18.77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8">
        <v>1</v>
      </c>
      <c r="F5" s="4">
        <v>0.755</v>
      </c>
      <c r="G5" s="4">
        <v>0.755</v>
      </c>
      <c r="H5" s="4">
        <v>1</v>
      </c>
      <c r="I5" s="15">
        <v>18.77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8">
        <v>1</v>
      </c>
      <c r="G6" s="4">
        <v>0.755</v>
      </c>
      <c r="H6" s="14">
        <v>7.75</v>
      </c>
      <c r="I6" s="15">
        <v>18.77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8">
        <v>1</v>
      </c>
      <c r="H7" s="4">
        <v>1</v>
      </c>
      <c r="I7" s="15">
        <v>18.77</v>
      </c>
    </row>
    <row r="8" spans="1:13" x14ac:dyDescent="0.35">
      <c r="A8" s="23" t="s">
        <v>9</v>
      </c>
      <c r="B8" s="2">
        <v>1</v>
      </c>
      <c r="C8" s="36">
        <v>1</v>
      </c>
      <c r="D8" s="36">
        <v>1</v>
      </c>
      <c r="E8" s="36">
        <v>1</v>
      </c>
      <c r="F8" s="36">
        <v>1</v>
      </c>
      <c r="G8" s="36">
        <v>1</v>
      </c>
      <c r="H8" s="36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7C6-0B0D-4D3A-9EE6-D6B7E34231B1}">
  <dimension ref="A1:M14"/>
  <sheetViews>
    <sheetView zoomScaleNormal="100" workbookViewId="0">
      <selection activeCell="A15" sqref="A15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8">
        <v>1</v>
      </c>
      <c r="C2" s="5">
        <v>1</v>
      </c>
      <c r="D2" s="36">
        <v>1</v>
      </c>
      <c r="E2" s="36">
        <v>1</v>
      </c>
      <c r="F2" s="36">
        <v>1</v>
      </c>
      <c r="G2" s="36">
        <v>1</v>
      </c>
      <c r="H2" s="36">
        <v>1</v>
      </c>
      <c r="I2" s="15">
        <v>18.77</v>
      </c>
      <c r="M2" s="11" t="s">
        <v>1</v>
      </c>
    </row>
    <row r="3" spans="1:13" x14ac:dyDescent="0.35">
      <c r="A3" s="23" t="s">
        <v>13</v>
      </c>
      <c r="B3" s="2">
        <v>1</v>
      </c>
      <c r="C3" s="38">
        <v>1</v>
      </c>
      <c r="D3" s="5">
        <v>2.2109999999999999</v>
      </c>
      <c r="E3" s="5">
        <v>2.2109999999999999</v>
      </c>
      <c r="F3" s="5">
        <v>2.2109999999999999</v>
      </c>
      <c r="G3" s="5">
        <v>2.2109999999999999</v>
      </c>
      <c r="H3" s="4">
        <v>1</v>
      </c>
      <c r="I3" s="15">
        <v>18.77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8">
        <v>1</v>
      </c>
      <c r="E4" s="5">
        <v>2.2109999999999999</v>
      </c>
      <c r="F4" s="5">
        <v>2.2109999999999999</v>
      </c>
      <c r="G4" s="5">
        <v>2.2109999999999999</v>
      </c>
      <c r="H4" s="14">
        <v>7.24</v>
      </c>
      <c r="I4" s="15">
        <v>18.77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8">
        <v>1</v>
      </c>
      <c r="F5" s="5">
        <v>2.2109999999999999</v>
      </c>
      <c r="G5" s="5">
        <v>2.2109999999999999</v>
      </c>
      <c r="H5" s="4">
        <v>1</v>
      </c>
      <c r="I5" s="15">
        <v>18.77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8">
        <v>1</v>
      </c>
      <c r="G6" s="5">
        <v>2.2109999999999999</v>
      </c>
      <c r="H6" s="14">
        <v>7.75</v>
      </c>
      <c r="I6" s="15">
        <v>18.77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8">
        <v>1</v>
      </c>
      <c r="H7" s="4">
        <v>1</v>
      </c>
      <c r="I7" s="15">
        <v>18.77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BFE2-9267-4BC9-B002-5CFB67FFF650}">
  <dimension ref="A1:M12"/>
  <sheetViews>
    <sheetView zoomScale="145" zoomScaleNormal="145" workbookViewId="0">
      <selection activeCell="D9" sqref="D9"/>
    </sheetView>
  </sheetViews>
  <sheetFormatPr defaultRowHeight="14.5" x14ac:dyDescent="0.35"/>
  <cols>
    <col min="1" max="1" width="27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8">
        <v>1</v>
      </c>
      <c r="C2" s="5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8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6">
        <v>1</v>
      </c>
      <c r="D4" s="38">
        <v>1</v>
      </c>
      <c r="E4" s="6">
        <v>1</v>
      </c>
      <c r="F4" s="6">
        <v>1</v>
      </c>
      <c r="G4" s="6">
        <v>1</v>
      </c>
      <c r="H4" s="13">
        <v>1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3">
        <v>1</v>
      </c>
      <c r="D5" s="3">
        <v>1</v>
      </c>
      <c r="E5" s="38">
        <v>1</v>
      </c>
      <c r="F5" s="3">
        <v>1</v>
      </c>
      <c r="G5" s="3">
        <v>1</v>
      </c>
      <c r="H5" s="3">
        <v>1</v>
      </c>
      <c r="I5" s="15">
        <v>1</v>
      </c>
    </row>
    <row r="6" spans="1:13" x14ac:dyDescent="0.35">
      <c r="A6" s="23" t="s">
        <v>15</v>
      </c>
      <c r="B6" s="2">
        <v>1</v>
      </c>
      <c r="C6" s="6">
        <v>1</v>
      </c>
      <c r="D6" s="6">
        <v>1</v>
      </c>
      <c r="E6" s="6">
        <v>1</v>
      </c>
      <c r="F6" s="38">
        <v>1</v>
      </c>
      <c r="G6" s="6">
        <v>1</v>
      </c>
      <c r="H6" s="6">
        <v>1</v>
      </c>
      <c r="I6" s="15">
        <v>1</v>
      </c>
    </row>
    <row r="7" spans="1:13" x14ac:dyDescent="0.35">
      <c r="A7" s="23" t="s">
        <v>16</v>
      </c>
      <c r="B7" s="2">
        <v>1</v>
      </c>
      <c r="C7" s="3">
        <v>1</v>
      </c>
      <c r="D7" s="3">
        <v>1</v>
      </c>
      <c r="E7" s="3">
        <v>1</v>
      </c>
      <c r="F7" s="3">
        <v>1</v>
      </c>
      <c r="G7" s="38">
        <v>1</v>
      </c>
      <c r="H7" s="3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F93B-51D0-48C7-BB23-B285BD987C91}">
  <dimension ref="A1:M15"/>
  <sheetViews>
    <sheetView zoomScaleNormal="100" workbookViewId="0">
      <selection activeCell="H8" sqref="H8"/>
    </sheetView>
  </sheetViews>
  <sheetFormatPr defaultRowHeight="14.5" x14ac:dyDescent="0.35"/>
  <cols>
    <col min="1" max="1" width="24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8">
        <v>1</v>
      </c>
      <c r="C2" s="5">
        <v>1</v>
      </c>
      <c r="D2" s="36">
        <v>1</v>
      </c>
      <c r="E2" s="36">
        <v>1</v>
      </c>
      <c r="F2" s="36">
        <v>1</v>
      </c>
      <c r="G2" s="36">
        <v>1</v>
      </c>
      <c r="H2" s="36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8">
        <v>1</v>
      </c>
      <c r="D3" s="4">
        <v>1.0469999999999999</v>
      </c>
      <c r="E3" s="4">
        <v>1.0469999999999999</v>
      </c>
      <c r="F3" s="4">
        <v>1.0469999999999999</v>
      </c>
      <c r="G3" s="4">
        <v>1.0469999999999999</v>
      </c>
      <c r="H3" s="4">
        <v>1.0469999999999999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8">
        <v>1</v>
      </c>
      <c r="E4" s="5">
        <v>1.0469999999999999</v>
      </c>
      <c r="F4" s="5">
        <v>1.0469999999999999</v>
      </c>
      <c r="G4" s="5">
        <v>1.0469999999999999</v>
      </c>
      <c r="H4" s="5">
        <v>1.0469999999999999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5">
        <v>1</v>
      </c>
      <c r="D5" s="5">
        <v>1</v>
      </c>
      <c r="E5" s="38">
        <v>1</v>
      </c>
      <c r="F5" s="4">
        <v>1.0469999999999999</v>
      </c>
      <c r="G5" s="4">
        <v>1.0469999999999999</v>
      </c>
      <c r="H5" s="4">
        <v>1.0469999999999999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8">
        <v>1</v>
      </c>
      <c r="G6" s="5">
        <v>1.0469999999999999</v>
      </c>
      <c r="H6" s="5">
        <v>1.0469999999999999</v>
      </c>
      <c r="I6" s="15">
        <v>1</v>
      </c>
    </row>
    <row r="7" spans="1:13" x14ac:dyDescent="0.35">
      <c r="A7" s="23" t="s">
        <v>16</v>
      </c>
      <c r="B7" s="2">
        <v>1</v>
      </c>
      <c r="C7" s="5">
        <v>1</v>
      </c>
      <c r="D7" s="5">
        <v>1</v>
      </c>
      <c r="E7" s="5">
        <v>1</v>
      </c>
      <c r="F7" s="5">
        <v>1</v>
      </c>
      <c r="G7" s="38">
        <v>1</v>
      </c>
      <c r="H7" s="4">
        <v>1.0469999999999999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3" spans="1:13" x14ac:dyDescent="0.35">
      <c r="A13" t="s">
        <v>21</v>
      </c>
    </row>
    <row r="14" spans="1:13" x14ac:dyDescent="0.35">
      <c r="A14">
        <f>1.047^7</f>
        <v>1.3791984860412765</v>
      </c>
    </row>
    <row r="15" spans="1:13" x14ac:dyDescent="0.35">
      <c r="A1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0997-5825-4458-A72C-E6102474C10A}">
  <dimension ref="A1:M13"/>
  <sheetViews>
    <sheetView zoomScale="145" zoomScaleNormal="145" workbookViewId="0">
      <selection activeCell="H3" sqref="H3"/>
    </sheetView>
  </sheetViews>
  <sheetFormatPr defaultRowHeight="14.5" x14ac:dyDescent="0.35"/>
  <cols>
    <col min="1" max="1" width="24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10">
        <v>1</v>
      </c>
      <c r="C2" s="5">
        <v>1</v>
      </c>
      <c r="D2" s="36">
        <v>1</v>
      </c>
      <c r="E2" s="36">
        <v>1</v>
      </c>
      <c r="F2" s="36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4">
        <v>1.0489999999999999</v>
      </c>
      <c r="E3" s="4">
        <v>1.0489999999999999</v>
      </c>
      <c r="F3" s="4">
        <v>1.0489999999999999</v>
      </c>
      <c r="G3" s="4">
        <v>1.0489999999999999</v>
      </c>
      <c r="H3" s="4">
        <v>1.0489999999999999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4">
        <v>1.0489999999999999</v>
      </c>
      <c r="F4" s="4">
        <v>1.0489999999999999</v>
      </c>
      <c r="G4" s="4">
        <v>1.0489999999999999</v>
      </c>
      <c r="H4" s="4">
        <v>1.0489999999999999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5">
        <v>1</v>
      </c>
      <c r="D5" s="5">
        <v>1</v>
      </c>
      <c r="E5" s="37">
        <v>1</v>
      </c>
      <c r="F5" s="4">
        <v>1.0489999999999999</v>
      </c>
      <c r="G5" s="4">
        <v>1.0489999999999999</v>
      </c>
      <c r="H5" s="4">
        <v>1.0489999999999999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4">
        <v>1.0489999999999999</v>
      </c>
      <c r="H6" s="4">
        <v>1.0489999999999999</v>
      </c>
      <c r="I6" s="15">
        <v>1</v>
      </c>
    </row>
    <row r="7" spans="1:13" x14ac:dyDescent="0.35">
      <c r="A7" s="23" t="s">
        <v>16</v>
      </c>
      <c r="B7" s="2">
        <v>1</v>
      </c>
      <c r="C7" s="5">
        <v>1</v>
      </c>
      <c r="D7" s="5">
        <v>1</v>
      </c>
      <c r="E7" s="5">
        <v>1</v>
      </c>
      <c r="F7" s="5">
        <v>1</v>
      </c>
      <c r="G7" s="10">
        <v>1</v>
      </c>
      <c r="H7" s="4">
        <v>1.0489999999999999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3" spans="1:13" x14ac:dyDescent="0.35">
      <c r="A13">
        <f>1.049^7</f>
        <v>1.3977465125824624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D5AB-81A0-43ED-973C-D60469A17FBC}">
  <dimension ref="A1:M12"/>
  <sheetViews>
    <sheetView workbookViewId="0">
      <selection activeCell="I31" sqref="I31"/>
    </sheetView>
  </sheetViews>
  <sheetFormatPr defaultRowHeight="14.5" x14ac:dyDescent="0.35"/>
  <cols>
    <col min="1" max="1" width="28.3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10">
        <v>1</v>
      </c>
      <c r="C2" s="6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10">
        <v>1</v>
      </c>
      <c r="D3" s="3">
        <v>0.5</v>
      </c>
      <c r="E3" s="3">
        <v>0.5</v>
      </c>
      <c r="F3" s="3">
        <v>0.5</v>
      </c>
      <c r="G3" s="3">
        <v>0.5</v>
      </c>
      <c r="H3" s="3">
        <v>0.5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6">
        <v>1</v>
      </c>
      <c r="D4" s="10">
        <v>1</v>
      </c>
      <c r="E4" s="3">
        <v>0.5</v>
      </c>
      <c r="F4" s="3">
        <v>0.5</v>
      </c>
      <c r="G4" s="3">
        <v>0.5</v>
      </c>
      <c r="H4" s="3">
        <v>0.5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3">
        <v>1</v>
      </c>
      <c r="D5" s="3">
        <v>1</v>
      </c>
      <c r="E5" s="10">
        <v>1</v>
      </c>
      <c r="F5" s="3">
        <v>0.5</v>
      </c>
      <c r="G5" s="3">
        <v>0.5</v>
      </c>
      <c r="H5" s="3">
        <v>0.5</v>
      </c>
      <c r="I5" s="15">
        <v>1</v>
      </c>
    </row>
    <row r="6" spans="1:13" x14ac:dyDescent="0.35">
      <c r="A6" s="23" t="s">
        <v>15</v>
      </c>
      <c r="B6" s="2">
        <v>1</v>
      </c>
      <c r="C6" s="6">
        <v>1</v>
      </c>
      <c r="D6" s="6">
        <v>1</v>
      </c>
      <c r="E6" s="6">
        <v>1</v>
      </c>
      <c r="F6" s="10">
        <v>1</v>
      </c>
      <c r="G6" s="3">
        <v>0.5</v>
      </c>
      <c r="H6" s="3">
        <v>0.5</v>
      </c>
      <c r="I6" s="15">
        <v>1</v>
      </c>
    </row>
    <row r="7" spans="1:13" x14ac:dyDescent="0.35">
      <c r="A7" s="23" t="s">
        <v>16</v>
      </c>
      <c r="B7" s="2">
        <v>1</v>
      </c>
      <c r="C7" s="3">
        <v>1</v>
      </c>
      <c r="D7" s="3">
        <v>1</v>
      </c>
      <c r="E7" s="3">
        <v>1</v>
      </c>
      <c r="F7" s="3">
        <v>1</v>
      </c>
      <c r="G7" s="10">
        <v>1</v>
      </c>
      <c r="H7" s="3">
        <v>0.5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transition_prob</vt:lpstr>
      <vt:lpstr>rr.age1</vt:lpstr>
      <vt:lpstr>rr.age2</vt:lpstr>
      <vt:lpstr>rr.age3</vt:lpstr>
      <vt:lpstr>rr.age4</vt:lpstr>
      <vt:lpstr>rr.sex</vt:lpstr>
      <vt:lpstr>rr.fire</vt:lpstr>
      <vt:lpstr>rr.fire_lag1</vt:lpstr>
      <vt:lpstr>rr.intervention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2022-07-13T19:32:43Z</dcterms:created>
  <dcterms:modified xsi:type="dcterms:W3CDTF">2023-08-28T21:53:23Z</dcterms:modified>
</cp:coreProperties>
</file>