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ya\Box\AA_Sigal_Documents\Climate - Health\Wildfire Asthma Microsim\Modeling\Data\Asthma\Transition probabilities\Risk ratios for smoke\"/>
    </mc:Choice>
  </mc:AlternateContent>
  <xr:revisionPtr revIDLastSave="0" documentId="13_ncr:1_{8EFD6D2F-025B-43A5-B905-87F8CE4802E1}" xr6:coauthVersionLast="47" xr6:coauthVersionMax="47" xr10:uidLastSave="{00000000-0000-0000-0000-000000000000}"/>
  <bookViews>
    <workbookView xWindow="28680" yWindow="-1995" windowWidth="29040" windowHeight="17640" xr2:uid="{BD73BCD1-D06E-E841-98A9-7BEE8810B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N22" i="1"/>
  <c r="Q22" i="1" s="1"/>
  <c r="L23" i="1"/>
  <c r="O23" i="1"/>
  <c r="K23" i="1"/>
  <c r="L22" i="1"/>
  <c r="O22" i="1"/>
  <c r="K22" i="1"/>
  <c r="L21" i="1"/>
  <c r="N21" i="1"/>
  <c r="Q21" i="1" s="1"/>
  <c r="O21" i="1"/>
  <c r="K21" i="1"/>
  <c r="K17" i="1"/>
  <c r="O17" i="1"/>
  <c r="N17" i="1"/>
  <c r="N16" i="1"/>
  <c r="O16" i="1"/>
  <c r="L16" i="1" s="1"/>
  <c r="L17" i="1" s="1"/>
  <c r="M16" i="1"/>
  <c r="N15" i="1"/>
  <c r="O15" i="1"/>
  <c r="M15" i="1"/>
  <c r="Q15" i="1" s="1"/>
  <c r="K15" i="1"/>
  <c r="L15" i="1" s="1"/>
  <c r="K16" i="1"/>
  <c r="N11" i="1"/>
  <c r="O11" i="1"/>
  <c r="M11" i="1"/>
  <c r="M10" i="1"/>
  <c r="N10" i="1"/>
  <c r="O10" i="1"/>
  <c r="L10" i="1"/>
  <c r="M9" i="1"/>
  <c r="K9" i="1" s="1"/>
  <c r="N9" i="1"/>
  <c r="O9" i="1"/>
  <c r="L9" i="1"/>
  <c r="Q10" i="1" l="1"/>
  <c r="M21" i="1"/>
  <c r="Q9" i="1"/>
  <c r="Q16" i="1"/>
  <c r="M17" i="1"/>
  <c r="M22" i="1"/>
  <c r="M23" i="1" s="1"/>
  <c r="N23" i="1" s="1"/>
  <c r="K10" i="1"/>
  <c r="L11" i="1" s="1"/>
  <c r="Q11" i="1" l="1"/>
  <c r="D22" i="1"/>
  <c r="Q23" i="1"/>
  <c r="F24" i="1"/>
  <c r="E23" i="1"/>
  <c r="Q17" i="1"/>
</calcChain>
</file>

<file path=xl/sharedStrings.xml><?xml version="1.0" encoding="utf-8"?>
<sst xmlns="http://schemas.openxmlformats.org/spreadsheetml/2006/main" count="69" uniqueCount="15">
  <si>
    <t>controlled</t>
  </si>
  <si>
    <t>well</t>
  </si>
  <si>
    <t>somewhat</t>
  </si>
  <si>
    <t>poorly</t>
  </si>
  <si>
    <t>not</t>
  </si>
  <si>
    <t>Original ORs</t>
  </si>
  <si>
    <t>Transition probs</t>
  </si>
  <si>
    <t>Weighted ORs</t>
  </si>
  <si>
    <t>1-sum</t>
  </si>
  <si>
    <t>start:</t>
  </si>
  <si>
    <t>no fire:</t>
  </si>
  <si>
    <t>OR even:</t>
  </si>
  <si>
    <t>OR uneven:</t>
  </si>
  <si>
    <t>Proportion worse</t>
  </si>
  <si>
    <t>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</si>
</sst>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9F0B-A921-5F41-BBE6-64BFFDDBB6D5}">
  <dimension ref="B2:Q26"/>
  <sheetViews>
    <sheetView tabSelected="1" zoomScale="130" zoomScaleNormal="130" workbookViewId="0">
      <selection activeCell="I20" sqref="I20"/>
    </sheetView>
  </sheetViews>
  <sheetFormatPr defaultColWidth="10.83203125" defaultRowHeight="15.5" x14ac:dyDescent="0.35"/>
  <cols>
    <col min="1" max="1" width="3.08203125" style="1" customWidth="1"/>
    <col min="2" max="16384" width="10.83203125" style="1"/>
  </cols>
  <sheetData>
    <row r="2" spans="2:17" x14ac:dyDescent="0.35">
      <c r="B2" s="2" t="s">
        <v>5</v>
      </c>
    </row>
    <row r="3" spans="2:17" x14ac:dyDescent="0.35"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2:17" x14ac:dyDescent="0.35">
      <c r="B4" s="3" t="s">
        <v>0</v>
      </c>
      <c r="C4" s="8"/>
      <c r="D4" s="1">
        <v>1.0469999999999999</v>
      </c>
      <c r="E4" s="1">
        <v>1.0469999999999999</v>
      </c>
      <c r="F4" s="1">
        <v>1.0469999999999999</v>
      </c>
      <c r="G4" s="1">
        <v>1.0469999999999999</v>
      </c>
    </row>
    <row r="5" spans="2:17" x14ac:dyDescent="0.35">
      <c r="B5" s="3" t="s">
        <v>1</v>
      </c>
      <c r="C5" s="1">
        <v>1</v>
      </c>
      <c r="D5" s="8"/>
      <c r="E5" s="1">
        <v>1.0469999999999999</v>
      </c>
      <c r="F5" s="1">
        <v>1.0469999999999999</v>
      </c>
      <c r="G5" s="1">
        <v>1.0469999999999999</v>
      </c>
      <c r="J5" s="2" t="s">
        <v>14</v>
      </c>
    </row>
    <row r="6" spans="2:17" x14ac:dyDescent="0.35">
      <c r="B6" s="3" t="s">
        <v>2</v>
      </c>
      <c r="C6" s="1">
        <v>1</v>
      </c>
      <c r="D6" s="1">
        <v>1</v>
      </c>
      <c r="E6" s="8"/>
      <c r="F6" s="1">
        <v>1.0469999999999999</v>
      </c>
      <c r="G6" s="1">
        <v>1.0469999999999999</v>
      </c>
    </row>
    <row r="7" spans="2:17" x14ac:dyDescent="0.35">
      <c r="B7" s="3" t="s">
        <v>3</v>
      </c>
      <c r="C7" s="1">
        <v>1</v>
      </c>
      <c r="D7" s="1">
        <v>1</v>
      </c>
      <c r="E7" s="1">
        <v>1</v>
      </c>
      <c r="F7" s="8"/>
      <c r="G7" s="1">
        <v>1.0469999999999999</v>
      </c>
      <c r="K7" s="3" t="s">
        <v>0</v>
      </c>
      <c r="L7" s="3" t="s">
        <v>1</v>
      </c>
      <c r="M7" s="3" t="s">
        <v>2</v>
      </c>
      <c r="N7" s="3" t="s">
        <v>3</v>
      </c>
      <c r="O7" s="3" t="s">
        <v>4</v>
      </c>
      <c r="Q7" s="1" t="s">
        <v>13</v>
      </c>
    </row>
    <row r="8" spans="2:17" x14ac:dyDescent="0.35">
      <c r="B8" s="3" t="s">
        <v>4</v>
      </c>
      <c r="C8" s="1">
        <v>1</v>
      </c>
      <c r="D8" s="1">
        <v>1</v>
      </c>
      <c r="E8" s="1">
        <v>1</v>
      </c>
      <c r="F8" s="1">
        <v>1</v>
      </c>
      <c r="G8" s="8"/>
      <c r="J8" s="1" t="s">
        <v>9</v>
      </c>
      <c r="K8" s="7">
        <v>1</v>
      </c>
      <c r="L8" s="1">
        <v>0</v>
      </c>
      <c r="M8" s="1">
        <v>0</v>
      </c>
      <c r="N8" s="1">
        <v>0</v>
      </c>
      <c r="O8" s="1">
        <v>0</v>
      </c>
    </row>
    <row r="9" spans="2:17" x14ac:dyDescent="0.35">
      <c r="J9" s="1" t="s">
        <v>10</v>
      </c>
      <c r="K9" s="10">
        <f>1-SUM(L9:O9)</f>
        <v>0.69130000000000003</v>
      </c>
      <c r="L9" s="10">
        <f>$K$8*D$13</f>
        <v>0.25838</v>
      </c>
      <c r="M9" s="10">
        <f>$K$8*E$13</f>
        <v>2.5319999999999999E-2</v>
      </c>
      <c r="N9" s="10">
        <f>$K$8*F$13</f>
        <v>2.1999999999999999E-2</v>
      </c>
      <c r="O9" s="10">
        <f>$K$8*G$13</f>
        <v>3.0000000000000001E-3</v>
      </c>
      <c r="Q9" s="1">
        <f>SUM(L9:O9) * 1.047</f>
        <v>0.32320890000000002</v>
      </c>
    </row>
    <row r="10" spans="2:17" x14ac:dyDescent="0.35">
      <c r="J10" s="1" t="s">
        <v>11</v>
      </c>
      <c r="K10" s="10">
        <f>1-SUM(L10:O10)</f>
        <v>0.67679109999999998</v>
      </c>
      <c r="L10" s="10">
        <f>$K$8*D$13*D$4</f>
        <v>0.27052386</v>
      </c>
      <c r="M10" s="10">
        <f>$K$8*E$13*E$4</f>
        <v>2.6510039999999999E-2</v>
      </c>
      <c r="N10" s="10">
        <f>$K$8*F$13*F$4</f>
        <v>2.3033999999999995E-2</v>
      </c>
      <c r="O10" s="10">
        <f>$K$8*G$13*G$4</f>
        <v>3.1409999999999997E-3</v>
      </c>
      <c r="Q10" s="6">
        <f>SUM(L10:O10)</f>
        <v>0.32320890000000002</v>
      </c>
    </row>
    <row r="11" spans="2:17" x14ac:dyDescent="0.35">
      <c r="B11" s="2" t="s">
        <v>6</v>
      </c>
      <c r="J11" s="1" t="s">
        <v>12</v>
      </c>
      <c r="K11" s="10">
        <f>K10</f>
        <v>0.67679109999999998</v>
      </c>
      <c r="L11" s="10">
        <f>1-SUM(M11:O11,K11)</f>
        <v>0.2600249</v>
      </c>
      <c r="M11" s="10">
        <f>$K$8*E$13*E$22</f>
        <v>3.0383999999999998E-2</v>
      </c>
      <c r="N11" s="10">
        <f>$K$8*F$13*F$22</f>
        <v>2.86E-2</v>
      </c>
      <c r="O11" s="10">
        <f>$K$8*G$13*G$22</f>
        <v>4.1999999999999997E-3</v>
      </c>
      <c r="Q11" s="6">
        <f>SUM(L11:O11)</f>
        <v>0.32320890000000002</v>
      </c>
    </row>
    <row r="12" spans="2:17" x14ac:dyDescent="0.35"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</row>
    <row r="13" spans="2:17" x14ac:dyDescent="0.35">
      <c r="B13" s="3" t="s">
        <v>0</v>
      </c>
      <c r="C13" s="9" t="s">
        <v>8</v>
      </c>
      <c r="D13" s="1">
        <v>0.25838</v>
      </c>
      <c r="E13" s="1">
        <v>2.5319999999999999E-2</v>
      </c>
      <c r="F13" s="1">
        <v>2.1999999999999999E-2</v>
      </c>
      <c r="G13" s="1">
        <v>3.0000000000000001E-3</v>
      </c>
      <c r="K13" s="3" t="s">
        <v>0</v>
      </c>
      <c r="L13" s="3" t="s">
        <v>1</v>
      </c>
      <c r="M13" s="3" t="s">
        <v>2</v>
      </c>
      <c r="N13" s="3" t="s">
        <v>3</v>
      </c>
      <c r="O13" s="3" t="s">
        <v>4</v>
      </c>
      <c r="Q13" s="1" t="s">
        <v>13</v>
      </c>
    </row>
    <row r="14" spans="2:17" x14ac:dyDescent="0.35">
      <c r="B14" s="3" t="s">
        <v>1</v>
      </c>
      <c r="C14" s="1">
        <v>2.5319999999999999E-2</v>
      </c>
      <c r="D14" s="9" t="s">
        <v>8</v>
      </c>
      <c r="E14" s="1">
        <v>7.8049999999999994E-2</v>
      </c>
      <c r="F14" s="1">
        <v>7.8049999999999994E-2</v>
      </c>
      <c r="G14" s="1">
        <v>5.4999999999999997E-3</v>
      </c>
      <c r="J14" s="1" t="s">
        <v>9</v>
      </c>
      <c r="K14" s="1">
        <v>0</v>
      </c>
      <c r="L14" s="7">
        <v>1</v>
      </c>
      <c r="M14" s="1">
        <v>0</v>
      </c>
      <c r="N14" s="1">
        <v>0</v>
      </c>
      <c r="O14" s="1">
        <v>0</v>
      </c>
    </row>
    <row r="15" spans="2:17" x14ac:dyDescent="0.35">
      <c r="B15" s="3" t="s">
        <v>2</v>
      </c>
      <c r="C15" s="1">
        <v>2.5319999999999999E-2</v>
      </c>
      <c r="D15" s="1">
        <v>0.13397000000000001</v>
      </c>
      <c r="E15" s="9" t="s">
        <v>8</v>
      </c>
      <c r="F15" s="1">
        <v>7.0000000000000007E-2</v>
      </c>
      <c r="G15" s="1">
        <v>1.4999999999999999E-2</v>
      </c>
      <c r="J15" s="1" t="s">
        <v>10</v>
      </c>
      <c r="K15" s="5">
        <f>$K$8*C$14</f>
        <v>2.5319999999999999E-2</v>
      </c>
      <c r="L15" s="5">
        <f>1-SUM(K15,M15:O15)</f>
        <v>0.81308000000000002</v>
      </c>
      <c r="M15" s="5">
        <f>$L$14*E$14</f>
        <v>7.8049999999999994E-2</v>
      </c>
      <c r="N15" s="5">
        <f>$L$14*F$14</f>
        <v>7.8049999999999994E-2</v>
      </c>
      <c r="O15" s="5">
        <f>$L$14*G$14</f>
        <v>5.4999999999999997E-3</v>
      </c>
      <c r="Q15" s="1">
        <f>SUM(M15:O15) * 1.047</f>
        <v>0.16919519999999999</v>
      </c>
    </row>
    <row r="16" spans="2:17" x14ac:dyDescent="0.35">
      <c r="B16" s="3" t="s">
        <v>3</v>
      </c>
      <c r="C16" s="1">
        <v>1.511E-2</v>
      </c>
      <c r="D16" s="1">
        <v>0.10557</v>
      </c>
      <c r="E16" s="1">
        <v>0.16334000000000001</v>
      </c>
      <c r="F16" s="9" t="s">
        <v>8</v>
      </c>
      <c r="G16" s="1">
        <v>4.0829999999999998E-2</v>
      </c>
      <c r="J16" s="1" t="s">
        <v>11</v>
      </c>
      <c r="K16" s="5">
        <f>$L$14*C$14*C$5</f>
        <v>2.5319999999999999E-2</v>
      </c>
      <c r="L16" s="5">
        <f>1-SUM(K16,M16:O16)</f>
        <v>0.8054848</v>
      </c>
      <c r="M16" s="5">
        <f>$L$14*E$14*E$5</f>
        <v>8.1718349999999995E-2</v>
      </c>
      <c r="N16" s="5">
        <f>$L$14*F$14*F$5</f>
        <v>8.1718349999999995E-2</v>
      </c>
      <c r="O16" s="5">
        <f>$L$14*G$14*G$5</f>
        <v>5.7584999999999989E-3</v>
      </c>
      <c r="Q16" s="6">
        <f>SUM(M16:O16)</f>
        <v>0.16919519999999999</v>
      </c>
    </row>
    <row r="17" spans="2:17" x14ac:dyDescent="0.35">
      <c r="B17" s="3" t="s">
        <v>4</v>
      </c>
      <c r="C17" s="1">
        <v>0.03</v>
      </c>
      <c r="D17" s="1">
        <v>0.04</v>
      </c>
      <c r="E17" s="1">
        <v>0.16</v>
      </c>
      <c r="F17" s="1">
        <v>0.13397000000000001</v>
      </c>
      <c r="G17" s="9" t="s">
        <v>8</v>
      </c>
      <c r="J17" s="1" t="s">
        <v>12</v>
      </c>
      <c r="K17" s="5">
        <f>$L$14*C$14*C$23</f>
        <v>2.5319999999999999E-2</v>
      </c>
      <c r="L17" s="5">
        <f>L16</f>
        <v>0.8054848</v>
      </c>
      <c r="M17" s="5">
        <f>1-SUM(K17:L17,N17:O17)</f>
        <v>7.8762199999999893E-2</v>
      </c>
      <c r="N17" s="5">
        <f>$L$14*F$14*F$23</f>
        <v>8.2733000000000001E-2</v>
      </c>
      <c r="O17" s="5">
        <f>$L$14*G$14*G$23</f>
        <v>7.6999999999999994E-3</v>
      </c>
      <c r="Q17" s="6">
        <f>SUM(M17:O17)</f>
        <v>0.16919519999999991</v>
      </c>
    </row>
    <row r="19" spans="2:17" x14ac:dyDescent="0.35">
      <c r="K19" s="3" t="s">
        <v>0</v>
      </c>
      <c r="L19" s="3" t="s">
        <v>1</v>
      </c>
      <c r="M19" s="3" t="s">
        <v>2</v>
      </c>
      <c r="N19" s="3" t="s">
        <v>3</v>
      </c>
      <c r="O19" s="3" t="s">
        <v>4</v>
      </c>
      <c r="Q19" s="1" t="s">
        <v>13</v>
      </c>
    </row>
    <row r="20" spans="2:17" x14ac:dyDescent="0.35">
      <c r="B20" s="2" t="s">
        <v>7</v>
      </c>
      <c r="J20" s="1" t="s">
        <v>9</v>
      </c>
      <c r="K20" s="1">
        <v>0</v>
      </c>
      <c r="L20" s="1">
        <v>0</v>
      </c>
      <c r="M20" s="7">
        <v>1</v>
      </c>
      <c r="N20" s="1">
        <v>0</v>
      </c>
      <c r="O20" s="1">
        <v>0</v>
      </c>
    </row>
    <row r="21" spans="2:17" x14ac:dyDescent="0.35">
      <c r="B21" s="3"/>
      <c r="C21" s="3" t="s">
        <v>0</v>
      </c>
      <c r="D21" s="3" t="s">
        <v>1</v>
      </c>
      <c r="E21" s="3" t="s">
        <v>2</v>
      </c>
      <c r="F21" s="3" t="s">
        <v>3</v>
      </c>
      <c r="G21" s="3" t="s">
        <v>4</v>
      </c>
      <c r="J21" s="1" t="s">
        <v>10</v>
      </c>
      <c r="K21" s="5">
        <f>$M$20*C$15</f>
        <v>2.5319999999999999E-2</v>
      </c>
      <c r="L21" s="5">
        <f>$M$20*D$15</f>
        <v>0.13397000000000001</v>
      </c>
      <c r="M21" s="5">
        <f>1-SUM(K21:L21,N21:O21)</f>
        <v>0.75570999999999999</v>
      </c>
      <c r="N21" s="5">
        <f>$M$20*F$15</f>
        <v>7.0000000000000007E-2</v>
      </c>
      <c r="O21" s="5">
        <f>$M$20*G$15</f>
        <v>1.4999999999999999E-2</v>
      </c>
      <c r="Q21" s="6">
        <f>SUM(N21:O21) * 1.047</f>
        <v>8.8995000000000005E-2</v>
      </c>
    </row>
    <row r="22" spans="2:17" x14ac:dyDescent="0.35">
      <c r="B22" s="3" t="s">
        <v>0</v>
      </c>
      <c r="C22" s="8"/>
      <c r="D22" s="1">
        <f>L11/L9</f>
        <v>1.0063662048146143</v>
      </c>
      <c r="E22" s="1">
        <v>1.2</v>
      </c>
      <c r="F22" s="1">
        <v>1.3</v>
      </c>
      <c r="G22" s="1">
        <v>1.4</v>
      </c>
      <c r="I22" s="4"/>
      <c r="J22" s="1" t="s">
        <v>11</v>
      </c>
      <c r="K22" s="5">
        <f>$M$20*C$15*C$6</f>
        <v>2.5319999999999999E-2</v>
      </c>
      <c r="L22" s="5">
        <f>$M$20*D$15*D$6</f>
        <v>0.13397000000000001</v>
      </c>
      <c r="M22" s="5">
        <f>1-SUM(K22:L22,N22:O22)</f>
        <v>0.75171500000000002</v>
      </c>
      <c r="N22" s="5">
        <f>$M$20*F$15*F$6</f>
        <v>7.3290000000000008E-2</v>
      </c>
      <c r="O22" s="5">
        <f>$M$20*G$15*G$6</f>
        <v>1.5704999999999997E-2</v>
      </c>
      <c r="Q22" s="6">
        <f>SUM(N22:O22)</f>
        <v>8.8995000000000005E-2</v>
      </c>
    </row>
    <row r="23" spans="2:17" x14ac:dyDescent="0.35">
      <c r="B23" s="3" t="s">
        <v>1</v>
      </c>
      <c r="C23" s="1">
        <v>1</v>
      </c>
      <c r="D23" s="8"/>
      <c r="E23" s="1">
        <f>M17/M15</f>
        <v>1.0091249199231249</v>
      </c>
      <c r="F23" s="1">
        <v>1.06</v>
      </c>
      <c r="G23" s="1">
        <v>1.4</v>
      </c>
      <c r="J23" s="1" t="s">
        <v>12</v>
      </c>
      <c r="K23" s="5">
        <f>$M$20*C$15*C$24</f>
        <v>2.5319999999999999E-2</v>
      </c>
      <c r="L23" s="5">
        <f>$M$20*D$15*D$24</f>
        <v>0.13397000000000001</v>
      </c>
      <c r="M23" s="5">
        <f>M22</f>
        <v>0.75171500000000002</v>
      </c>
      <c r="N23" s="5">
        <f>1-SUM(K23:M23,O23)</f>
        <v>7.0244999999999891E-2</v>
      </c>
      <c r="O23" s="5">
        <f>$M$20*G$15*G$24</f>
        <v>1.8749999999999999E-2</v>
      </c>
      <c r="Q23" s="6">
        <f>SUM(N23:O23)</f>
        <v>8.8994999999999894E-2</v>
      </c>
    </row>
    <row r="24" spans="2:17" x14ac:dyDescent="0.35">
      <c r="B24" s="3" t="s">
        <v>2</v>
      </c>
      <c r="C24" s="1">
        <v>1</v>
      </c>
      <c r="D24" s="1">
        <v>1</v>
      </c>
      <c r="E24" s="8"/>
      <c r="F24" s="1">
        <f>N23/N21</f>
        <v>1.0034999999999983</v>
      </c>
      <c r="G24" s="1">
        <v>1.25</v>
      </c>
    </row>
    <row r="25" spans="2:17" x14ac:dyDescent="0.35">
      <c r="B25" s="3" t="s">
        <v>3</v>
      </c>
      <c r="C25" s="1">
        <v>1</v>
      </c>
      <c r="D25" s="1">
        <v>1</v>
      </c>
      <c r="E25" s="1">
        <v>1</v>
      </c>
      <c r="F25" s="8"/>
      <c r="G25" s="1">
        <v>1.0469999999999999</v>
      </c>
    </row>
    <row r="26" spans="2:17" x14ac:dyDescent="0.35">
      <c r="B26" s="3" t="s">
        <v>4</v>
      </c>
      <c r="C26" s="1">
        <v>1</v>
      </c>
      <c r="D26" s="1">
        <v>1</v>
      </c>
      <c r="E26" s="1">
        <v>1</v>
      </c>
      <c r="F26" s="1">
        <v>1</v>
      </c>
      <c r="G26" s="8"/>
    </row>
  </sheetData>
  <conditionalFormatting sqref="Q16:Q17">
    <cfRule type="cellIs" dxfId="1" priority="2" operator="equal">
      <formula>$Q$9</formula>
    </cfRule>
  </conditionalFormatting>
  <conditionalFormatting sqref="Q22:Q23">
    <cfRule type="cellIs" dxfId="0" priority="1" operator="equal">
      <formula>$Q$9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G. Kahn</dc:creator>
  <cp:lastModifiedBy>Maya, Sigal</cp:lastModifiedBy>
  <dcterms:created xsi:type="dcterms:W3CDTF">2023-11-16T20:30:45Z</dcterms:created>
  <dcterms:modified xsi:type="dcterms:W3CDTF">2023-11-20T18:20:09Z</dcterms:modified>
</cp:coreProperties>
</file>