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timing spreadsheets\"/>
    </mc:Choice>
  </mc:AlternateContent>
  <bookViews>
    <workbookView xWindow="0" yWindow="0" windowWidth="19200" windowHeight="7040" tabRatio="787" xr2:uid="{219CC623-BEA7-4E82-81F6-146CEF249DF6}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3" l="1"/>
  <c r="O50" i="3"/>
  <c r="O49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" i="3"/>
  <c r="M5" i="3"/>
  <c r="M6" i="3"/>
  <c r="M7" i="3"/>
  <c r="M8" i="3"/>
  <c r="M9" i="3"/>
  <c r="M10" i="3"/>
  <c r="M11" i="3"/>
  <c r="M12" i="3"/>
  <c r="N12" i="3" s="1"/>
  <c r="M13" i="3"/>
  <c r="M14" i="3"/>
  <c r="M15" i="3"/>
  <c r="M16" i="3"/>
  <c r="M17" i="3"/>
  <c r="M18" i="3"/>
  <c r="M19" i="3"/>
  <c r="M20" i="3"/>
  <c r="N20" i="3" s="1"/>
  <c r="M21" i="3"/>
  <c r="M22" i="3"/>
  <c r="M23" i="3"/>
  <c r="M24" i="3"/>
  <c r="M25" i="3"/>
  <c r="M26" i="3"/>
  <c r="M27" i="3"/>
  <c r="M28" i="3"/>
  <c r="N28" i="3" s="1"/>
  <c r="M29" i="3"/>
  <c r="M30" i="3"/>
  <c r="M31" i="3"/>
  <c r="M32" i="3"/>
  <c r="M33" i="3"/>
  <c r="M34" i="3"/>
  <c r="M35" i="3"/>
  <c r="M36" i="3"/>
  <c r="N36" i="3" s="1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" i="3"/>
  <c r="N4" i="3" s="1"/>
  <c r="N5" i="3"/>
  <c r="N6" i="3"/>
  <c r="N7" i="3"/>
  <c r="N8" i="3"/>
  <c r="N9" i="3"/>
  <c r="N10" i="3"/>
  <c r="N11" i="3"/>
  <c r="N13" i="3"/>
  <c r="N14" i="3"/>
  <c r="N15" i="3"/>
  <c r="N16" i="3"/>
  <c r="N17" i="3"/>
  <c r="N18" i="3"/>
  <c r="N19" i="3"/>
  <c r="N21" i="3"/>
  <c r="N22" i="3"/>
  <c r="N23" i="3"/>
  <c r="N24" i="3"/>
  <c r="N25" i="3"/>
  <c r="N26" i="3"/>
  <c r="N27" i="3"/>
  <c r="N29" i="3"/>
  <c r="N30" i="3"/>
  <c r="N31" i="3"/>
  <c r="N32" i="3"/>
  <c r="N33" i="3"/>
  <c r="N34" i="3"/>
  <c r="N35" i="3"/>
  <c r="N37" i="3"/>
  <c r="N38" i="3"/>
  <c r="N39" i="3"/>
  <c r="N40" i="3"/>
  <c r="N41" i="3"/>
  <c r="N42" i="3"/>
  <c r="N43" i="3"/>
  <c r="N45" i="3"/>
  <c r="N46" i="3"/>
  <c r="N47" i="3"/>
  <c r="N48" i="3"/>
  <c r="X5" i="3"/>
  <c r="X6" i="3"/>
  <c r="X7" i="3"/>
  <c r="X8" i="3"/>
  <c r="D8" i="3" s="1"/>
  <c r="X9" i="3"/>
  <c r="X10" i="3"/>
  <c r="X11" i="3"/>
  <c r="X12" i="3"/>
  <c r="X13" i="3"/>
  <c r="X14" i="3"/>
  <c r="X15" i="3"/>
  <c r="X16" i="3"/>
  <c r="X17" i="3"/>
  <c r="X18" i="3"/>
  <c r="X19" i="3"/>
  <c r="X20" i="3"/>
  <c r="D20" i="3" s="1"/>
  <c r="X21" i="3"/>
  <c r="X22" i="3"/>
  <c r="D22" i="3" s="1"/>
  <c r="X23" i="3"/>
  <c r="X24" i="3"/>
  <c r="D24" i="3" s="1"/>
  <c r="X25" i="3"/>
  <c r="X26" i="3"/>
  <c r="X27" i="3"/>
  <c r="X28" i="3"/>
  <c r="D28" i="3" s="1"/>
  <c r="X29" i="3"/>
  <c r="X30" i="3"/>
  <c r="D30" i="3" s="1"/>
  <c r="X31" i="3"/>
  <c r="X32" i="3"/>
  <c r="X33" i="3"/>
  <c r="X34" i="3"/>
  <c r="X35" i="3"/>
  <c r="X36" i="3"/>
  <c r="D36" i="3" s="1"/>
  <c r="X37" i="3"/>
  <c r="X38" i="3"/>
  <c r="D38" i="3" s="1"/>
  <c r="X39" i="3"/>
  <c r="X40" i="3"/>
  <c r="D40" i="3" s="1"/>
  <c r="X41" i="3"/>
  <c r="X42" i="3"/>
  <c r="X43" i="3"/>
  <c r="X44" i="3"/>
  <c r="D44" i="3" s="1"/>
  <c r="X45" i="3"/>
  <c r="D45" i="3" s="1"/>
  <c r="X46" i="3"/>
  <c r="D46" i="3" s="1"/>
  <c r="X47" i="3"/>
  <c r="X48" i="3"/>
  <c r="D48" i="3" s="1"/>
  <c r="X4" i="3"/>
  <c r="D4" i="3" s="1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D35" i="3"/>
  <c r="D31" i="3"/>
  <c r="D32" i="3"/>
  <c r="D33" i="3"/>
  <c r="D17" i="3"/>
  <c r="D16" i="3"/>
  <c r="D10" i="3"/>
  <c r="D11" i="3"/>
  <c r="D7" i="3"/>
  <c r="D6" i="3"/>
  <c r="D5" i="3"/>
  <c r="D9" i="3"/>
  <c r="D12" i="3"/>
  <c r="D13" i="3"/>
  <c r="D14" i="3"/>
  <c r="D15" i="3"/>
  <c r="D18" i="3"/>
  <c r="D19" i="3"/>
  <c r="D21" i="3"/>
  <c r="D23" i="3"/>
  <c r="D25" i="3"/>
  <c r="D26" i="3"/>
  <c r="D27" i="3"/>
  <c r="D29" i="3"/>
  <c r="D34" i="3"/>
  <c r="D37" i="3"/>
  <c r="D39" i="3"/>
  <c r="D41" i="3"/>
  <c r="D42" i="3"/>
  <c r="D43" i="3"/>
  <c r="D47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4" i="3"/>
</calcChain>
</file>

<file path=xl/sharedStrings.xml><?xml version="1.0" encoding="utf-8"?>
<sst xmlns="http://schemas.openxmlformats.org/spreadsheetml/2006/main" count="573" uniqueCount="254">
  <si>
    <t>Copper Suicide FPGA &gt;&gt;&gt; Interface Connector (J4/J3)</t>
  </si>
  <si>
    <t>Trace_Name</t>
  </si>
  <si>
    <t>FPGA_CS_Ref</t>
  </si>
  <si>
    <t>FPGA_CS_Ball_Names</t>
  </si>
  <si>
    <t>Connector_Ref</t>
  </si>
  <si>
    <t>Connector_Pins</t>
  </si>
  <si>
    <t>FPGA_Ref</t>
  </si>
  <si>
    <t>FPGA_Ball_Names</t>
  </si>
  <si>
    <t>FPGA00(CS) -----------&gt;&gt;&gt;&gt;&gt;&gt;&gt;&gt;&gt;&gt;&gt;&gt;&gt;&gt;&gt;&gt;&gt;&gt;&gt;&gt;&gt;&gt;&gt;&gt;&gt;&gt; ----------- ADC(RX)FPGA(Graviton)</t>
  </si>
  <si>
    <t>U1B</t>
  </si>
  <si>
    <t>J4</t>
  </si>
  <si>
    <t>U19B</t>
  </si>
  <si>
    <t>J2</t>
  </si>
  <si>
    <t>R7</t>
  </si>
  <si>
    <t>P2A.DDRCC.S2</t>
  </si>
  <si>
    <t>N26</t>
  </si>
  <si>
    <t>T7</t>
  </si>
  <si>
    <t>P2A.DDRCC.S3</t>
  </si>
  <si>
    <t>N27</t>
  </si>
  <si>
    <t>P4</t>
  </si>
  <si>
    <t>P2A.DDRCC.S4</t>
  </si>
  <si>
    <t>L27</t>
  </si>
  <si>
    <t>P5</t>
  </si>
  <si>
    <t>P2A.DDRCC.S5</t>
  </si>
  <si>
    <t>L26</t>
  </si>
  <si>
    <t>T5</t>
  </si>
  <si>
    <t>P2A.DDRCC.S44</t>
  </si>
  <si>
    <t>C29</t>
  </si>
  <si>
    <t>R4</t>
  </si>
  <si>
    <t>P2A.DDRCC.S39</t>
  </si>
  <si>
    <t>F28</t>
  </si>
  <si>
    <t>T4</t>
  </si>
  <si>
    <t>P2A.DDRCC.S45</t>
  </si>
  <si>
    <t>D28</t>
  </si>
  <si>
    <t>U5</t>
  </si>
  <si>
    <t>P2A.DDRCC.S46</t>
  </si>
  <si>
    <t>C28</t>
  </si>
  <si>
    <t>U7</t>
  </si>
  <si>
    <t>P2A.DDRCC.S14</t>
  </si>
  <si>
    <t>H27</t>
  </si>
  <si>
    <t>U6</t>
  </si>
  <si>
    <t>P2A.DDRCC.S10</t>
  </si>
  <si>
    <t>K26</t>
  </si>
  <si>
    <t>P3</t>
  </si>
  <si>
    <t>P2A.DDRCC.S9</t>
  </si>
  <si>
    <t>K28</t>
  </si>
  <si>
    <t>P2</t>
  </si>
  <si>
    <t>P2A.DDRCC.S43</t>
  </si>
  <si>
    <t>C30</t>
  </si>
  <si>
    <t>P1</t>
  </si>
  <si>
    <t>P2A.DDRCC.S42</t>
  </si>
  <si>
    <t>D29</t>
  </si>
  <si>
    <t>N1</t>
  </si>
  <si>
    <t>P2A.DDRCC.S13</t>
  </si>
  <si>
    <t>H28</t>
  </si>
  <si>
    <t>U3</t>
  </si>
  <si>
    <t>P2A.DDRCC.S11</t>
  </si>
  <si>
    <t>K27</t>
  </si>
  <si>
    <t>U2</t>
  </si>
  <si>
    <t>P2A.DDRCC.S12</t>
  </si>
  <si>
    <t>J27</t>
  </si>
  <si>
    <t>T3</t>
  </si>
  <si>
    <t>P2A.DDRCC.S25</t>
  </si>
  <si>
    <t>H30</t>
  </si>
  <si>
    <t>R3</t>
  </si>
  <si>
    <t>P2A.DDRCC.S34</t>
  </si>
  <si>
    <t>F30</t>
  </si>
  <si>
    <t>Y3</t>
  </si>
  <si>
    <t>P2A.DDRCC.S15</t>
  </si>
  <si>
    <t>K29</t>
  </si>
  <si>
    <t>W3</t>
  </si>
  <si>
    <t>P2A.DDRCC.S16</t>
  </si>
  <si>
    <t>J29</t>
  </si>
  <si>
    <t>R1</t>
  </si>
  <si>
    <t>P2A.DDRCC.S40</t>
  </si>
  <si>
    <t>F29</t>
  </si>
  <si>
    <t>T2</t>
  </si>
  <si>
    <t>P2A.DDRCC.S41</t>
  </si>
  <si>
    <t>E29</t>
  </si>
  <si>
    <t>Y4</t>
  </si>
  <si>
    <t>P2A.DDRCC.S37</t>
  </si>
  <si>
    <t>C31</t>
  </si>
  <si>
    <t>W4</t>
  </si>
  <si>
    <t>P2A.DDRCC.S17</t>
  </si>
  <si>
    <t>L30</t>
  </si>
  <si>
    <t>AC7</t>
  </si>
  <si>
    <t>P2A.DDRCC.S6</t>
  </si>
  <si>
    <t>N29</t>
  </si>
  <si>
    <t>AD7</t>
  </si>
  <si>
    <t>P2A.DDRCC.S8</t>
  </si>
  <si>
    <t>L29</t>
  </si>
  <si>
    <t>W5</t>
  </si>
  <si>
    <t>P2A.DDRCC.S33</t>
  </si>
  <si>
    <t>E30</t>
  </si>
  <si>
    <t>Y5</t>
  </si>
  <si>
    <t>P2A.DDRCC.S36</t>
  </si>
  <si>
    <t>D30</t>
  </si>
  <si>
    <t>Y7</t>
  </si>
  <si>
    <t>P2A.DDRCC.S29</t>
  </si>
  <si>
    <t>E32</t>
  </si>
  <si>
    <t>Y6</t>
  </si>
  <si>
    <t>P2A.DDRCC.S21</t>
  </si>
  <si>
    <t>J32</t>
  </si>
  <si>
    <t>AC6</t>
  </si>
  <si>
    <t>P2A.DDRCC.S7</t>
  </si>
  <si>
    <t>N30</t>
  </si>
  <si>
    <t>AB7</t>
  </si>
  <si>
    <t>P2A.DDRCC.S38</t>
  </si>
  <si>
    <t>B32</t>
  </si>
  <si>
    <t>AB5</t>
  </si>
  <si>
    <t>P2A.DDRCC.S23</t>
  </si>
  <si>
    <t>K30</t>
  </si>
  <si>
    <t>AB6</t>
  </si>
  <si>
    <t>P2A.DDRCC.S24</t>
  </si>
  <si>
    <t>J30</t>
  </si>
  <si>
    <t>AB4</t>
  </si>
  <si>
    <t>P2A.DDRCC.S19</t>
  </si>
  <si>
    <t>L32</t>
  </si>
  <si>
    <t>AB3</t>
  </si>
  <si>
    <t>P2A.DDRCC.S28</t>
  </si>
  <si>
    <t>F32</t>
  </si>
  <si>
    <t>Y1</t>
  </si>
  <si>
    <t>P2A.DDRCC.S31</t>
  </si>
  <si>
    <t>D32</t>
  </si>
  <si>
    <t>W2</t>
  </si>
  <si>
    <t>P2A.DDRCC.S35</t>
  </si>
  <si>
    <t>D31</t>
  </si>
  <si>
    <t>AE2</t>
  </si>
  <si>
    <t>P2A.DDRCC.S27</t>
  </si>
  <si>
    <t>H32</t>
  </si>
  <si>
    <t>AC2</t>
  </si>
  <si>
    <t>P2A.DDRCC.S32</t>
  </si>
  <si>
    <t>C32</t>
  </si>
  <si>
    <t>AE3</t>
  </si>
  <si>
    <t>P2A.DDRCC.S18</t>
  </si>
  <si>
    <t>L31</t>
  </si>
  <si>
    <t>AD3</t>
  </si>
  <si>
    <t>P2A.DDRCC.S22</t>
  </si>
  <si>
    <t>K31</t>
  </si>
  <si>
    <t>AC5</t>
  </si>
  <si>
    <t>P2A.DDRCC.S26</t>
  </si>
  <si>
    <t>H31</t>
  </si>
  <si>
    <t>AD4</t>
  </si>
  <si>
    <t>P2A.DDRCC.S20</t>
  </si>
  <si>
    <t>K32</t>
  </si>
  <si>
    <t>AC3</t>
  </si>
  <si>
    <t>P2A.DDRCC.S30</t>
  </si>
  <si>
    <t>F31</t>
  </si>
  <si>
    <t>1503.184</t>
  </si>
  <si>
    <t>1363.51</t>
  </si>
  <si>
    <t>1414.116</t>
  </si>
  <si>
    <t>1435.055</t>
  </si>
  <si>
    <t>1466.466</t>
  </si>
  <si>
    <t>1467.595</t>
  </si>
  <si>
    <t>1462.546</t>
  </si>
  <si>
    <t>1359.09</t>
  </si>
  <si>
    <t>1450.023</t>
  </si>
  <si>
    <t>1454.445</t>
  </si>
  <si>
    <t>1463.973</t>
  </si>
  <si>
    <t>1468.295</t>
  </si>
  <si>
    <t>1467.282</t>
  </si>
  <si>
    <t>1380.336</t>
  </si>
  <si>
    <t>1477.092</t>
  </si>
  <si>
    <t>1477.091</t>
  </si>
  <si>
    <t>1461.191</t>
  </si>
  <si>
    <t>1470.555</t>
  </si>
  <si>
    <t>1476.619</t>
  </si>
  <si>
    <t>1474.411</t>
  </si>
  <si>
    <t>1454.908</t>
  </si>
  <si>
    <t>1491.815</t>
  </si>
  <si>
    <t>1478.44</t>
  </si>
  <si>
    <t>1474.346</t>
  </si>
  <si>
    <t>1459.177</t>
  </si>
  <si>
    <t>1381.54</t>
  </si>
  <si>
    <t>1457.737</t>
  </si>
  <si>
    <t>1437.819</t>
  </si>
  <si>
    <t>1451.626</t>
  </si>
  <si>
    <t>1459.073</t>
  </si>
  <si>
    <t>1345.573</t>
  </si>
  <si>
    <t>1466.07</t>
  </si>
  <si>
    <t>1439.842</t>
  </si>
  <si>
    <t>1388.609</t>
  </si>
  <si>
    <t>1377.684</t>
  </si>
  <si>
    <t>1472.114</t>
  </si>
  <si>
    <t>1449.393</t>
  </si>
  <si>
    <t>1415.66</t>
  </si>
  <si>
    <t>1349.366</t>
  </si>
  <si>
    <t>1476.713</t>
  </si>
  <si>
    <t>1476.487</t>
  </si>
  <si>
    <t>1445.146</t>
  </si>
  <si>
    <t>IL68_00.LR.G0.D1_N</t>
  </si>
  <si>
    <t>IL68_00.LR.G0.D1_P</t>
  </si>
  <si>
    <t>IL68_00.LR.G0.D0_N</t>
  </si>
  <si>
    <t>IL68_00.LR.G0.D0_P</t>
  </si>
  <si>
    <t>IL68_00.LR.G0.S_N</t>
  </si>
  <si>
    <t>IL68_00.LR.G0.S_P</t>
  </si>
  <si>
    <t>IL68_00.LR.G0.D4_P</t>
  </si>
  <si>
    <t>IL68_00.LR.G0.D4_N</t>
  </si>
  <si>
    <t>IL68_00.LR.G0.D3_N</t>
  </si>
  <si>
    <t>IL68_00.LR.G0.D3_P</t>
  </si>
  <si>
    <t>IL68_00.LR.G1.D0_N</t>
  </si>
  <si>
    <t>IL68_00.LR.G1.D0_P</t>
  </si>
  <si>
    <t>IL68_00.LR.G1.D2_N</t>
  </si>
  <si>
    <t>IL68_00.LR.G1.D2_P</t>
  </si>
  <si>
    <t>IL68_00.LR.G1.D3_N</t>
  </si>
  <si>
    <t>IL68_00.LR.G1.D3_P</t>
  </si>
  <si>
    <t>IL68_00.LR.G1.D1_N</t>
  </si>
  <si>
    <t>IL68_00.LR.G1.D1_P</t>
  </si>
  <si>
    <t>IL68_00.LR.G1.D4_N</t>
  </si>
  <si>
    <t>IL68_00.LR.G1.D4_P</t>
  </si>
  <si>
    <t>IL68_00.LR.G1.S_P</t>
  </si>
  <si>
    <t>IL68_00.LR.G1.S_N</t>
  </si>
  <si>
    <t>IL68_00.LR.G2.D2_P</t>
  </si>
  <si>
    <t>IL68_00.LR.G2.D2_N</t>
  </si>
  <si>
    <t>IL68_00.LR.G2.D4_P</t>
  </si>
  <si>
    <t>IL68_00.LR.G2.D4_N</t>
  </si>
  <si>
    <t>IL68_00.LR.G2.D1_N</t>
  </si>
  <si>
    <t>IL68_00.LR.G2.D1_P</t>
  </si>
  <si>
    <t>IL68_00.LR.G2.D0_P</t>
  </si>
  <si>
    <t>IL68_00.LR.G2.D0_N</t>
  </si>
  <si>
    <t>IL68_00.LR.G2.D3_N</t>
  </si>
  <si>
    <t>IL68_00.LR.G2.D3_P</t>
  </si>
  <si>
    <t>IL68_00.LR.G2.S_P</t>
  </si>
  <si>
    <t>IL68_00.LR.G2.S_N</t>
  </si>
  <si>
    <t>IL68_00.LR.G3.D0_N</t>
  </si>
  <si>
    <t>IL68_00.LR.G3.D0_P</t>
  </si>
  <si>
    <t>IL68_00.LR.G3.D2_N</t>
  </si>
  <si>
    <t>IL68_00.LR.G3.D2_P</t>
  </si>
  <si>
    <t>IL68_00.LR.G3.D4_N</t>
  </si>
  <si>
    <t>IL68_00.LR.G3.D4_P</t>
  </si>
  <si>
    <t>IL68_00.LR.G3.D3_N</t>
  </si>
  <si>
    <t>IL68_00.LR.G3.D3_P</t>
  </si>
  <si>
    <t>IL68_00.LR.G3.D1_P</t>
  </si>
  <si>
    <t>IL68_00.LR.G3.D1_N</t>
  </si>
  <si>
    <t>IL68_00.LR.G3.S_P</t>
  </si>
  <si>
    <t>Length</t>
  </si>
  <si>
    <t>IL68_00.LR.G0.D2_N</t>
  </si>
  <si>
    <t>IL68_00.LR.G0.D2_P</t>
  </si>
  <si>
    <t>Total Length</t>
  </si>
  <si>
    <t>IL68_00.LR.G3.S_N</t>
  </si>
  <si>
    <t>(in inches)</t>
  </si>
  <si>
    <t>mm</t>
  </si>
  <si>
    <t>inches</t>
  </si>
  <si>
    <t>cs rev 3 IL68_00.LR pins</t>
  </si>
  <si>
    <t>mils</t>
  </si>
  <si>
    <t>Length(inch)</t>
  </si>
  <si>
    <t>Total Tpd</t>
  </si>
  <si>
    <t>Reference table for grav 2b values</t>
  </si>
  <si>
    <t>reference table for cs rev 3 values</t>
  </si>
  <si>
    <t xml:space="preserve">Vp=Signal velocity of Propagation, c= Speed of light in air, Er= relative dielectric constant ,    Vp =  c / sqrt (Er),  c= 11.8 inches/ns &amp; Er=3.5                                                                                                                                                         Vp=6.310 inches/ns                                                                                                                            </t>
  </si>
  <si>
    <t>Max Tpd</t>
  </si>
  <si>
    <t>Min Tpd</t>
  </si>
  <si>
    <t>Skew</t>
  </si>
  <si>
    <t>(in 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</si>
</sst>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color indexed="11"/>
      <name val="Arial"/>
      <charset val="1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76F6-F574-4619-978A-1282746911DA}">
  <dimension ref="A1:AC51"/>
  <sheetViews>
    <sheetView tabSelected="1" topLeftCell="C16" zoomScale="50" zoomScaleNormal="50" workbookViewId="0">
      <selection activeCell="P54" sqref="P54"/>
    </sheetView>
  </sheetViews>
  <sheetFormatPr defaultRowHeight="14.5" x14ac:dyDescent="0.35"/>
  <cols>
    <col min="1" max="1" width="37.453125" customWidth="1"/>
    <col min="2" max="2" width="29.6328125" customWidth="1"/>
    <col min="3" max="3" width="30.36328125" customWidth="1"/>
    <col min="4" max="4" width="17.81640625" customWidth="1"/>
    <col min="5" max="6" width="29.453125" customWidth="1"/>
    <col min="7" max="7" width="21" customWidth="1"/>
    <col min="8" max="8" width="31" customWidth="1"/>
    <col min="9" max="9" width="24.1796875" customWidth="1"/>
    <col min="10" max="10" width="24.453125" customWidth="1"/>
    <col min="11" max="11" width="24.6328125" customWidth="1"/>
    <col min="12" max="14" width="14.1796875" customWidth="1"/>
    <col min="15" max="15" width="20.90625" customWidth="1"/>
    <col min="16" max="16" width="18.1796875" customWidth="1"/>
    <col min="17" max="17" width="17.6328125" customWidth="1"/>
    <col min="20" max="20" width="27.81640625" customWidth="1"/>
    <col min="21" max="21" width="15.26953125" customWidth="1"/>
    <col min="23" max="23" width="29.6328125" customWidth="1"/>
    <col min="26" max="26" width="39.453125" customWidth="1"/>
  </cols>
  <sheetData>
    <row r="1" spans="1:29" ht="26" customHeight="1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Z1" s="8" t="s">
        <v>249</v>
      </c>
      <c r="AA1" s="8"/>
      <c r="AB1" s="8"/>
      <c r="AC1" s="8"/>
    </row>
    <row r="2" spans="1:29" ht="21" x14ac:dyDescent="0.5">
      <c r="A2" s="6" t="s">
        <v>1</v>
      </c>
      <c r="B2" s="6" t="s">
        <v>2</v>
      </c>
      <c r="C2" s="6" t="s">
        <v>3</v>
      </c>
      <c r="D2" s="6" t="s">
        <v>245</v>
      </c>
      <c r="E2" s="6" t="s">
        <v>4</v>
      </c>
      <c r="F2" s="6" t="s">
        <v>5</v>
      </c>
      <c r="G2" s="6" t="s">
        <v>1</v>
      </c>
      <c r="H2" s="6" t="s">
        <v>6</v>
      </c>
      <c r="I2" s="6" t="s">
        <v>7</v>
      </c>
      <c r="J2" s="6" t="s">
        <v>4</v>
      </c>
      <c r="K2" s="6" t="s">
        <v>5</v>
      </c>
      <c r="L2" s="6" t="s">
        <v>235</v>
      </c>
      <c r="M2" s="6" t="s">
        <v>235</v>
      </c>
      <c r="N2" s="6" t="s">
        <v>238</v>
      </c>
      <c r="O2" s="6" t="s">
        <v>246</v>
      </c>
      <c r="T2" s="5" t="s">
        <v>248</v>
      </c>
      <c r="U2" s="5"/>
      <c r="V2" s="5"/>
      <c r="W2" s="5"/>
      <c r="X2" s="5"/>
      <c r="Z2" s="8"/>
      <c r="AA2" s="8"/>
      <c r="AB2" s="8"/>
      <c r="AC2" s="8"/>
    </row>
    <row r="3" spans="1:29" ht="23.5" x14ac:dyDescent="0.55000000000000004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244</v>
      </c>
      <c r="M3" s="4" t="s">
        <v>242</v>
      </c>
      <c r="N3" s="4" t="s">
        <v>240</v>
      </c>
      <c r="O3" s="4" t="s">
        <v>253</v>
      </c>
      <c r="P3" s="5" t="s">
        <v>247</v>
      </c>
      <c r="Q3" s="5"/>
      <c r="T3" s="4" t="s">
        <v>243</v>
      </c>
      <c r="U3" s="4" t="s">
        <v>241</v>
      </c>
      <c r="V3" s="4" t="s">
        <v>242</v>
      </c>
    </row>
    <row r="4" spans="1:29" x14ac:dyDescent="0.35">
      <c r="A4" s="4" t="s">
        <v>191</v>
      </c>
      <c r="B4" s="4" t="s">
        <v>9</v>
      </c>
      <c r="C4" s="4" t="s">
        <v>13</v>
      </c>
      <c r="D4" s="4">
        <f>X4</f>
        <v>2.8721235981899995</v>
      </c>
      <c r="E4" s="4" t="s">
        <v>10</v>
      </c>
      <c r="F4" s="4">
        <v>45</v>
      </c>
      <c r="G4" s="4" t="s">
        <v>14</v>
      </c>
      <c r="H4" s="4" t="s">
        <v>11</v>
      </c>
      <c r="I4" s="4" t="s">
        <v>15</v>
      </c>
      <c r="J4" s="4" t="s">
        <v>12</v>
      </c>
      <c r="K4" s="4">
        <v>45</v>
      </c>
      <c r="L4" s="4" t="str">
        <f>VLOOKUP(G4,P$4:Q$48,2,FALSE)</f>
        <v>1503.184</v>
      </c>
      <c r="M4" s="4">
        <f>L4*0.001</f>
        <v>1.5031840000000001</v>
      </c>
      <c r="N4" s="4">
        <f>D4+M4</f>
        <v>4.37530759819</v>
      </c>
      <c r="O4" s="4">
        <f>N4/6.31</f>
        <v>0.69339264630586372</v>
      </c>
      <c r="P4" s="7" t="s">
        <v>14</v>
      </c>
      <c r="Q4" s="7" t="s">
        <v>148</v>
      </c>
      <c r="T4" s="4" t="s">
        <v>192</v>
      </c>
      <c r="U4" s="4">
        <v>67.494900000000001</v>
      </c>
      <c r="V4" s="4">
        <f t="shared" ref="V4:V51" si="0">U4*0.0393701</f>
        <v>2.6572809624899998</v>
      </c>
      <c r="W4" s="4" t="s">
        <v>191</v>
      </c>
      <c r="X4">
        <f>VLOOKUP(W4,T$4:V$51,3,FALSE)</f>
        <v>2.8721235981899995</v>
      </c>
    </row>
    <row r="5" spans="1:29" x14ac:dyDescent="0.35">
      <c r="A5" s="4" t="s">
        <v>190</v>
      </c>
      <c r="B5" s="4" t="s">
        <v>9</v>
      </c>
      <c r="C5" s="4" t="s">
        <v>16</v>
      </c>
      <c r="D5" s="4">
        <f t="shared" ref="D5:D48" si="1">X5</f>
        <v>3.0568362963600002</v>
      </c>
      <c r="E5" s="4" t="s">
        <v>10</v>
      </c>
      <c r="F5" s="4">
        <v>46</v>
      </c>
      <c r="G5" s="4" t="s">
        <v>17</v>
      </c>
      <c r="H5" s="4" t="s">
        <v>11</v>
      </c>
      <c r="I5" s="4" t="s">
        <v>18</v>
      </c>
      <c r="J5" s="4" t="s">
        <v>12</v>
      </c>
      <c r="K5" s="4">
        <v>46</v>
      </c>
      <c r="L5" s="4" t="str">
        <f t="shared" ref="L5:L48" si="2">VLOOKUP(G5,P$4:Q$48,2,FALSE)</f>
        <v>1363.51</v>
      </c>
      <c r="M5" s="4">
        <f t="shared" ref="M5:M48" si="3">L5*0.001</f>
        <v>1.36351</v>
      </c>
      <c r="N5" s="4">
        <f t="shared" ref="N5:N48" si="4">D5+M5</f>
        <v>4.42034629636</v>
      </c>
      <c r="O5" s="4">
        <f t="shared" ref="O5:O48" si="5">N5/6.31</f>
        <v>0.70053031638034868</v>
      </c>
      <c r="P5" s="7" t="s">
        <v>17</v>
      </c>
      <c r="Q5" s="7" t="s">
        <v>149</v>
      </c>
      <c r="T5" s="4" t="s">
        <v>193</v>
      </c>
      <c r="U5" s="4">
        <v>70.486699999999999</v>
      </c>
      <c r="V5" s="4">
        <f t="shared" si="0"/>
        <v>2.7750684276699999</v>
      </c>
      <c r="W5" s="4" t="s">
        <v>190</v>
      </c>
      <c r="X5">
        <f t="shared" ref="X5:X48" si="6">VLOOKUP(W5,T$4:V$51,3,FALSE)</f>
        <v>3.0568362963600002</v>
      </c>
    </row>
    <row r="6" spans="1:29" x14ac:dyDescent="0.35">
      <c r="A6" s="4" t="s">
        <v>192</v>
      </c>
      <c r="B6" s="4" t="s">
        <v>9</v>
      </c>
      <c r="C6" s="4" t="s">
        <v>19</v>
      </c>
      <c r="D6" s="4">
        <f t="shared" si="1"/>
        <v>2.6572809624899998</v>
      </c>
      <c r="E6" s="4" t="s">
        <v>10</v>
      </c>
      <c r="F6" s="4">
        <v>48</v>
      </c>
      <c r="G6" s="4" t="s">
        <v>20</v>
      </c>
      <c r="H6" s="4" t="s">
        <v>11</v>
      </c>
      <c r="I6" s="4" t="s">
        <v>21</v>
      </c>
      <c r="J6" s="4" t="s">
        <v>12</v>
      </c>
      <c r="K6" s="4">
        <v>48</v>
      </c>
      <c r="L6" s="4" t="str">
        <f t="shared" si="2"/>
        <v>1414.116</v>
      </c>
      <c r="M6" s="4">
        <f t="shared" si="3"/>
        <v>1.4141159999999999</v>
      </c>
      <c r="N6" s="4">
        <f t="shared" si="4"/>
        <v>4.0713969624899997</v>
      </c>
      <c r="O6" s="4">
        <f t="shared" si="5"/>
        <v>0.6452293125974643</v>
      </c>
      <c r="P6" s="7" t="s">
        <v>20</v>
      </c>
      <c r="Q6" s="7" t="s">
        <v>150</v>
      </c>
      <c r="T6" s="4" t="s">
        <v>190</v>
      </c>
      <c r="U6" s="4">
        <v>77.643600000000006</v>
      </c>
      <c r="V6" s="4">
        <f t="shared" si="0"/>
        <v>3.0568362963600002</v>
      </c>
      <c r="W6" s="4" t="s">
        <v>192</v>
      </c>
      <c r="X6">
        <f t="shared" si="6"/>
        <v>2.6572809624899998</v>
      </c>
    </row>
    <row r="7" spans="1:29" x14ac:dyDescent="0.35">
      <c r="A7" s="4" t="s">
        <v>193</v>
      </c>
      <c r="B7" s="4" t="s">
        <v>9</v>
      </c>
      <c r="C7" s="4" t="s">
        <v>22</v>
      </c>
      <c r="D7" s="4">
        <f t="shared" si="1"/>
        <v>2.7750684276699999</v>
      </c>
      <c r="E7" s="4" t="s">
        <v>10</v>
      </c>
      <c r="F7" s="4">
        <v>49</v>
      </c>
      <c r="G7" s="4" t="s">
        <v>23</v>
      </c>
      <c r="H7" s="4" t="s">
        <v>11</v>
      </c>
      <c r="I7" s="4" t="s">
        <v>24</v>
      </c>
      <c r="J7" s="4" t="s">
        <v>12</v>
      </c>
      <c r="K7" s="4">
        <v>49</v>
      </c>
      <c r="L7" s="4" t="str">
        <f t="shared" si="2"/>
        <v>1435.055</v>
      </c>
      <c r="M7" s="4">
        <f t="shared" si="3"/>
        <v>1.4350550000000002</v>
      </c>
      <c r="N7" s="4">
        <f t="shared" si="4"/>
        <v>4.2101234276700001</v>
      </c>
      <c r="O7" s="4">
        <f t="shared" si="5"/>
        <v>0.66721448932963556</v>
      </c>
      <c r="P7" s="7" t="s">
        <v>23</v>
      </c>
      <c r="Q7" s="7" t="s">
        <v>151</v>
      </c>
      <c r="T7" s="4" t="s">
        <v>191</v>
      </c>
      <c r="U7" s="4">
        <v>72.951899999999995</v>
      </c>
      <c r="V7" s="4">
        <f t="shared" si="0"/>
        <v>2.8721235981899995</v>
      </c>
      <c r="W7" s="4" t="s">
        <v>193</v>
      </c>
      <c r="X7">
        <f t="shared" si="6"/>
        <v>2.7750684276699999</v>
      </c>
    </row>
    <row r="8" spans="1:29" x14ac:dyDescent="0.35">
      <c r="A8" s="4" t="s">
        <v>194</v>
      </c>
      <c r="B8" s="4" t="s">
        <v>9</v>
      </c>
      <c r="C8" s="4" t="s">
        <v>25</v>
      </c>
      <c r="D8" s="4">
        <f t="shared" si="1"/>
        <v>2.3396666177499998</v>
      </c>
      <c r="E8" s="4" t="s">
        <v>10</v>
      </c>
      <c r="F8" s="4">
        <v>52</v>
      </c>
      <c r="G8" s="4" t="s">
        <v>26</v>
      </c>
      <c r="H8" s="4" t="s">
        <v>11</v>
      </c>
      <c r="I8" s="4" t="s">
        <v>27</v>
      </c>
      <c r="J8" s="4" t="s">
        <v>12</v>
      </c>
      <c r="K8" s="4">
        <v>52</v>
      </c>
      <c r="L8" s="4" t="str">
        <f t="shared" si="2"/>
        <v>1476.713</v>
      </c>
      <c r="M8" s="4">
        <f t="shared" si="3"/>
        <v>1.4767129999999999</v>
      </c>
      <c r="N8" s="4">
        <f t="shared" si="4"/>
        <v>3.81637961775</v>
      </c>
      <c r="O8" s="4">
        <f t="shared" si="5"/>
        <v>0.60481451945324882</v>
      </c>
      <c r="P8" s="7" t="s">
        <v>86</v>
      </c>
      <c r="Q8" s="7" t="s">
        <v>152</v>
      </c>
      <c r="T8" s="4" t="s">
        <v>236</v>
      </c>
      <c r="U8" s="4">
        <v>73.674300000000002</v>
      </c>
      <c r="V8" s="4">
        <f t="shared" si="0"/>
        <v>2.9005645584300002</v>
      </c>
      <c r="W8" s="4" t="s">
        <v>194</v>
      </c>
      <c r="X8">
        <f t="shared" si="6"/>
        <v>2.3396666177499998</v>
      </c>
    </row>
    <row r="9" spans="1:29" x14ac:dyDescent="0.35">
      <c r="A9" s="4" t="s">
        <v>195</v>
      </c>
      <c r="B9" s="4" t="s">
        <v>9</v>
      </c>
      <c r="C9" s="4" t="s">
        <v>28</v>
      </c>
      <c r="D9" s="4">
        <f t="shared" si="1"/>
        <v>2.4065642916700001</v>
      </c>
      <c r="E9" s="4" t="s">
        <v>10</v>
      </c>
      <c r="F9" s="4">
        <v>53</v>
      </c>
      <c r="G9" s="4" t="s">
        <v>29</v>
      </c>
      <c r="H9" s="4" t="s">
        <v>11</v>
      </c>
      <c r="I9" s="4" t="s">
        <v>30</v>
      </c>
      <c r="J9" s="4" t="s">
        <v>12</v>
      </c>
      <c r="K9" s="4">
        <v>53</v>
      </c>
      <c r="L9" s="4" t="str">
        <f t="shared" si="2"/>
        <v>1477.091</v>
      </c>
      <c r="M9" s="4">
        <f t="shared" si="3"/>
        <v>1.4770909999999999</v>
      </c>
      <c r="N9" s="4">
        <f t="shared" si="4"/>
        <v>3.8836552916700002</v>
      </c>
      <c r="O9" s="4">
        <f t="shared" si="5"/>
        <v>0.61547627443264663</v>
      </c>
      <c r="P9" s="7" t="s">
        <v>104</v>
      </c>
      <c r="Q9" s="7" t="s">
        <v>153</v>
      </c>
      <c r="T9" s="4" t="s">
        <v>237</v>
      </c>
      <c r="U9" s="4">
        <v>75.4268</v>
      </c>
      <c r="V9" s="4">
        <f t="shared" si="0"/>
        <v>2.9695606586799999</v>
      </c>
      <c r="W9" s="4" t="s">
        <v>195</v>
      </c>
      <c r="X9">
        <f t="shared" si="6"/>
        <v>2.4065642916700001</v>
      </c>
    </row>
    <row r="10" spans="1:29" x14ac:dyDescent="0.35">
      <c r="A10" s="4" t="s">
        <v>196</v>
      </c>
      <c r="B10" s="4" t="s">
        <v>9</v>
      </c>
      <c r="C10" s="4" t="s">
        <v>31</v>
      </c>
      <c r="D10" s="4">
        <f t="shared" si="1"/>
        <v>2.9769897965499998</v>
      </c>
      <c r="E10" s="4" t="s">
        <v>10</v>
      </c>
      <c r="F10" s="4">
        <v>55</v>
      </c>
      <c r="G10" s="4" t="s">
        <v>32</v>
      </c>
      <c r="H10" s="4" t="s">
        <v>11</v>
      </c>
      <c r="I10" s="4" t="s">
        <v>33</v>
      </c>
      <c r="J10" s="4" t="s">
        <v>12</v>
      </c>
      <c r="K10" s="4">
        <v>55</v>
      </c>
      <c r="L10" s="4" t="str">
        <f t="shared" si="2"/>
        <v>1476.487</v>
      </c>
      <c r="M10" s="4">
        <f t="shared" si="3"/>
        <v>1.4764870000000001</v>
      </c>
      <c r="N10" s="4">
        <f t="shared" si="4"/>
        <v>4.4534767965499995</v>
      </c>
      <c r="O10" s="4">
        <f t="shared" si="5"/>
        <v>0.70578079184627573</v>
      </c>
      <c r="P10" s="7" t="s">
        <v>89</v>
      </c>
      <c r="Q10" s="7" t="s">
        <v>154</v>
      </c>
      <c r="T10" s="4" t="s">
        <v>198</v>
      </c>
      <c r="U10" s="4">
        <v>99.280600000000007</v>
      </c>
      <c r="V10" s="4">
        <f t="shared" si="0"/>
        <v>3.90868715006</v>
      </c>
      <c r="W10" s="4" t="s">
        <v>196</v>
      </c>
      <c r="X10">
        <f t="shared" si="6"/>
        <v>2.9769897965499998</v>
      </c>
    </row>
    <row r="11" spans="1:29" x14ac:dyDescent="0.35">
      <c r="A11" s="4" t="s">
        <v>197</v>
      </c>
      <c r="B11" s="4" t="s">
        <v>9</v>
      </c>
      <c r="C11" s="4" t="s">
        <v>34</v>
      </c>
      <c r="D11" s="4">
        <f t="shared" si="1"/>
        <v>3.1161079819099999</v>
      </c>
      <c r="E11" s="4" t="s">
        <v>10</v>
      </c>
      <c r="F11" s="4">
        <v>56</v>
      </c>
      <c r="G11" s="4" t="s">
        <v>35</v>
      </c>
      <c r="H11" s="4" t="s">
        <v>11</v>
      </c>
      <c r="I11" s="4" t="s">
        <v>36</v>
      </c>
      <c r="J11" s="4" t="s">
        <v>12</v>
      </c>
      <c r="K11" s="4">
        <v>56</v>
      </c>
      <c r="L11" s="4" t="str">
        <f t="shared" si="2"/>
        <v>1445.146</v>
      </c>
      <c r="M11" s="4">
        <f t="shared" si="3"/>
        <v>1.445146</v>
      </c>
      <c r="N11" s="4">
        <f t="shared" si="4"/>
        <v>4.5612539819100002</v>
      </c>
      <c r="O11" s="4">
        <f t="shared" si="5"/>
        <v>0.72286116987480198</v>
      </c>
      <c r="P11" s="7" t="s">
        <v>44</v>
      </c>
      <c r="Q11" s="7" t="s">
        <v>155</v>
      </c>
      <c r="T11" s="4" t="s">
        <v>199</v>
      </c>
      <c r="U11" s="4">
        <v>98.596599999999995</v>
      </c>
      <c r="V11" s="4">
        <f t="shared" si="0"/>
        <v>3.8817580016599997</v>
      </c>
      <c r="W11" s="4" t="s">
        <v>197</v>
      </c>
      <c r="X11">
        <f t="shared" si="6"/>
        <v>3.1161079819099999</v>
      </c>
    </row>
    <row r="12" spans="1:29" x14ac:dyDescent="0.35">
      <c r="A12" s="4" t="s">
        <v>198</v>
      </c>
      <c r="B12" s="4" t="s">
        <v>9</v>
      </c>
      <c r="C12" s="4" t="s">
        <v>37</v>
      </c>
      <c r="D12" s="4">
        <f t="shared" si="1"/>
        <v>3.90868715006</v>
      </c>
      <c r="E12" s="4" t="s">
        <v>10</v>
      </c>
      <c r="F12" s="4">
        <v>58</v>
      </c>
      <c r="G12" s="4" t="s">
        <v>38</v>
      </c>
      <c r="H12" s="4" t="s">
        <v>11</v>
      </c>
      <c r="I12" s="4" t="s">
        <v>39</v>
      </c>
      <c r="J12" s="4" t="s">
        <v>12</v>
      </c>
      <c r="K12" s="4">
        <v>58</v>
      </c>
      <c r="L12" s="4" t="str">
        <f t="shared" si="2"/>
        <v>1467.282</v>
      </c>
      <c r="M12" s="4">
        <f t="shared" si="3"/>
        <v>1.467282</v>
      </c>
      <c r="N12" s="4">
        <f t="shared" si="4"/>
        <v>5.3759691500599995</v>
      </c>
      <c r="O12" s="4">
        <f t="shared" si="5"/>
        <v>0.85197609351188586</v>
      </c>
      <c r="P12" s="7" t="s">
        <v>41</v>
      </c>
      <c r="Q12" s="7" t="s">
        <v>156</v>
      </c>
      <c r="T12" s="4" t="s">
        <v>197</v>
      </c>
      <c r="U12" s="4">
        <v>79.149100000000004</v>
      </c>
      <c r="V12" s="4">
        <f t="shared" si="0"/>
        <v>3.1161079819099999</v>
      </c>
      <c r="W12" s="4" t="s">
        <v>198</v>
      </c>
      <c r="X12">
        <f t="shared" si="6"/>
        <v>3.90868715006</v>
      </c>
    </row>
    <row r="13" spans="1:29" x14ac:dyDescent="0.35">
      <c r="A13" s="4" t="s">
        <v>199</v>
      </c>
      <c r="B13" s="4" t="s">
        <v>9</v>
      </c>
      <c r="C13" s="4" t="s">
        <v>40</v>
      </c>
      <c r="D13" s="4">
        <f t="shared" si="1"/>
        <v>3.8817580016599997</v>
      </c>
      <c r="E13" s="4" t="s">
        <v>10</v>
      </c>
      <c r="F13" s="4">
        <v>59</v>
      </c>
      <c r="G13" s="4" t="s">
        <v>41</v>
      </c>
      <c r="H13" s="4" t="s">
        <v>11</v>
      </c>
      <c r="I13" s="4" t="s">
        <v>42</v>
      </c>
      <c r="J13" s="4" t="s">
        <v>12</v>
      </c>
      <c r="K13" s="4">
        <v>59</v>
      </c>
      <c r="L13" s="4" t="str">
        <f t="shared" si="2"/>
        <v>1450.023</v>
      </c>
      <c r="M13" s="4">
        <f t="shared" si="3"/>
        <v>1.4500229999999998</v>
      </c>
      <c r="N13" s="4">
        <f t="shared" si="4"/>
        <v>5.3317810016599996</v>
      </c>
      <c r="O13" s="4">
        <f t="shared" si="5"/>
        <v>0.84497321737876385</v>
      </c>
      <c r="P13" s="7" t="s">
        <v>56</v>
      </c>
      <c r="Q13" s="7" t="s">
        <v>157</v>
      </c>
      <c r="T13" s="4" t="s">
        <v>196</v>
      </c>
      <c r="U13" s="4">
        <v>75.615499999999997</v>
      </c>
      <c r="V13" s="4">
        <f t="shared" si="0"/>
        <v>2.9769897965499998</v>
      </c>
      <c r="W13" s="4" t="s">
        <v>199</v>
      </c>
      <c r="X13">
        <f t="shared" si="6"/>
        <v>3.8817580016599997</v>
      </c>
    </row>
    <row r="14" spans="1:29" x14ac:dyDescent="0.35">
      <c r="A14" s="4" t="s">
        <v>200</v>
      </c>
      <c r="B14" s="4" t="s">
        <v>9</v>
      </c>
      <c r="C14" s="4" t="s">
        <v>43</v>
      </c>
      <c r="D14" s="4">
        <f t="shared" si="1"/>
        <v>2.4095170491700002</v>
      </c>
      <c r="E14" s="4" t="s">
        <v>10</v>
      </c>
      <c r="F14" s="4">
        <v>62</v>
      </c>
      <c r="G14" s="4" t="s">
        <v>44</v>
      </c>
      <c r="H14" s="4" t="s">
        <v>11</v>
      </c>
      <c r="I14" s="4" t="s">
        <v>45</v>
      </c>
      <c r="J14" s="4" t="s">
        <v>12</v>
      </c>
      <c r="K14" s="4">
        <v>62</v>
      </c>
      <c r="L14" s="4" t="str">
        <f t="shared" si="2"/>
        <v>1359.09</v>
      </c>
      <c r="M14" s="4">
        <f t="shared" si="3"/>
        <v>1.3590899999999999</v>
      </c>
      <c r="N14" s="4">
        <f t="shared" si="4"/>
        <v>3.7686070491699999</v>
      </c>
      <c r="O14" s="4">
        <f t="shared" si="5"/>
        <v>0.59724358940887479</v>
      </c>
      <c r="P14" s="7" t="s">
        <v>59</v>
      </c>
      <c r="Q14" s="7" t="s">
        <v>158</v>
      </c>
      <c r="T14" s="4" t="s">
        <v>194</v>
      </c>
      <c r="U14" s="4">
        <v>59.427500000000002</v>
      </c>
      <c r="V14" s="4">
        <f t="shared" si="0"/>
        <v>2.3396666177499998</v>
      </c>
      <c r="W14" s="4" t="s">
        <v>200</v>
      </c>
      <c r="X14">
        <f t="shared" si="6"/>
        <v>2.4095170491700002</v>
      </c>
    </row>
    <row r="15" spans="1:29" x14ac:dyDescent="0.35">
      <c r="A15" s="4" t="s">
        <v>201</v>
      </c>
      <c r="B15" s="4" t="s">
        <v>9</v>
      </c>
      <c r="C15" s="4" t="s">
        <v>46</v>
      </c>
      <c r="D15" s="4">
        <f t="shared" si="1"/>
        <v>2.5248438831</v>
      </c>
      <c r="E15" s="4" t="s">
        <v>10</v>
      </c>
      <c r="F15" s="4">
        <v>63</v>
      </c>
      <c r="G15" s="4" t="s">
        <v>47</v>
      </c>
      <c r="H15" s="4" t="s">
        <v>11</v>
      </c>
      <c r="I15" s="4" t="s">
        <v>48</v>
      </c>
      <c r="J15" s="4" t="s">
        <v>12</v>
      </c>
      <c r="K15" s="4">
        <v>63</v>
      </c>
      <c r="L15" s="4" t="str">
        <f t="shared" si="2"/>
        <v>1349.366</v>
      </c>
      <c r="M15" s="4">
        <f t="shared" si="3"/>
        <v>1.3493660000000001</v>
      </c>
      <c r="N15" s="4">
        <f t="shared" si="4"/>
        <v>3.8742098830999998</v>
      </c>
      <c r="O15" s="4">
        <f t="shared" si="5"/>
        <v>0.61397937925515056</v>
      </c>
      <c r="P15" s="7" t="s">
        <v>53</v>
      </c>
      <c r="Q15" s="7" t="s">
        <v>159</v>
      </c>
      <c r="T15" s="4" t="s">
        <v>195</v>
      </c>
      <c r="U15" s="4">
        <v>61.1267</v>
      </c>
      <c r="V15" s="4">
        <f t="shared" si="0"/>
        <v>2.4065642916700001</v>
      </c>
      <c r="W15" s="4" t="s">
        <v>201</v>
      </c>
      <c r="X15">
        <f t="shared" si="6"/>
        <v>2.5248438831</v>
      </c>
    </row>
    <row r="16" spans="1:29" x14ac:dyDescent="0.35">
      <c r="A16" s="4" t="s">
        <v>202</v>
      </c>
      <c r="B16" s="4" t="s">
        <v>9</v>
      </c>
      <c r="C16" s="4" t="s">
        <v>49</v>
      </c>
      <c r="D16" s="4">
        <f t="shared" si="1"/>
        <v>2.55782815288</v>
      </c>
      <c r="E16" s="4" t="s">
        <v>10</v>
      </c>
      <c r="F16" s="4">
        <v>65</v>
      </c>
      <c r="G16" s="4" t="s">
        <v>50</v>
      </c>
      <c r="H16" s="4" t="s">
        <v>11</v>
      </c>
      <c r="I16" s="4" t="s">
        <v>51</v>
      </c>
      <c r="J16" s="4" t="s">
        <v>12</v>
      </c>
      <c r="K16" s="4">
        <v>65</v>
      </c>
      <c r="L16" s="4" t="str">
        <f t="shared" si="2"/>
        <v>1415.66</v>
      </c>
      <c r="M16" s="4">
        <f t="shared" si="3"/>
        <v>1.4156600000000001</v>
      </c>
      <c r="N16" s="4">
        <f t="shared" si="4"/>
        <v>3.9734881528799999</v>
      </c>
      <c r="O16" s="4">
        <f t="shared" si="5"/>
        <v>0.6297128609952457</v>
      </c>
      <c r="P16" s="7" t="s">
        <v>38</v>
      </c>
      <c r="Q16" s="7" t="s">
        <v>160</v>
      </c>
      <c r="T16" s="4" t="s">
        <v>200</v>
      </c>
      <c r="U16" s="4">
        <v>61.201700000000002</v>
      </c>
      <c r="V16" s="4">
        <f t="shared" si="0"/>
        <v>2.4095170491700002</v>
      </c>
      <c r="W16" s="4" t="s">
        <v>202</v>
      </c>
      <c r="X16">
        <f t="shared" si="6"/>
        <v>2.55782815288</v>
      </c>
    </row>
    <row r="17" spans="1:24" x14ac:dyDescent="0.35">
      <c r="A17" s="4" t="s">
        <v>203</v>
      </c>
      <c r="B17" s="4" t="s">
        <v>9</v>
      </c>
      <c r="C17" s="4" t="s">
        <v>52</v>
      </c>
      <c r="D17" s="4">
        <f t="shared" si="1"/>
        <v>2.6414148121899999</v>
      </c>
      <c r="E17" s="4" t="s">
        <v>10</v>
      </c>
      <c r="F17" s="4">
        <v>66</v>
      </c>
      <c r="G17" s="4" t="s">
        <v>53</v>
      </c>
      <c r="H17" s="4" t="s">
        <v>11</v>
      </c>
      <c r="I17" s="4" t="s">
        <v>54</v>
      </c>
      <c r="J17" s="4" t="s">
        <v>12</v>
      </c>
      <c r="K17" s="4">
        <v>66</v>
      </c>
      <c r="L17" s="4" t="str">
        <f t="shared" si="2"/>
        <v>1468.295</v>
      </c>
      <c r="M17" s="4">
        <f t="shared" si="3"/>
        <v>1.4682950000000001</v>
      </c>
      <c r="N17" s="4">
        <f t="shared" si="4"/>
        <v>4.1097098121900002</v>
      </c>
      <c r="O17" s="4">
        <f t="shared" si="5"/>
        <v>0.65130107958637096</v>
      </c>
      <c r="P17" s="7" t="s">
        <v>68</v>
      </c>
      <c r="Q17" s="7" t="s">
        <v>161</v>
      </c>
      <c r="T17" s="4" t="s">
        <v>201</v>
      </c>
      <c r="U17" s="4">
        <v>64.131</v>
      </c>
      <c r="V17" s="4">
        <f t="shared" si="0"/>
        <v>2.5248438831</v>
      </c>
      <c r="W17" s="4" t="s">
        <v>203</v>
      </c>
      <c r="X17">
        <f t="shared" si="6"/>
        <v>2.6414148121899999</v>
      </c>
    </row>
    <row r="18" spans="1:24" x14ac:dyDescent="0.35">
      <c r="A18" s="4" t="s">
        <v>204</v>
      </c>
      <c r="B18" s="4" t="s">
        <v>9</v>
      </c>
      <c r="C18" s="4" t="s">
        <v>55</v>
      </c>
      <c r="D18" s="4">
        <f t="shared" si="1"/>
        <v>2.6207533837099999</v>
      </c>
      <c r="E18" s="4" t="s">
        <v>10</v>
      </c>
      <c r="F18" s="4">
        <v>68</v>
      </c>
      <c r="G18" s="4" t="s">
        <v>56</v>
      </c>
      <c r="H18" s="4" t="s">
        <v>11</v>
      </c>
      <c r="I18" s="4" t="s">
        <v>57</v>
      </c>
      <c r="J18" s="4" t="s">
        <v>12</v>
      </c>
      <c r="K18" s="4">
        <v>68</v>
      </c>
      <c r="L18" s="4" t="str">
        <f t="shared" si="2"/>
        <v>1454.445</v>
      </c>
      <c r="M18" s="4">
        <f t="shared" si="3"/>
        <v>1.454445</v>
      </c>
      <c r="N18" s="4">
        <f t="shared" si="4"/>
        <v>4.0751983837100001</v>
      </c>
      <c r="O18" s="4">
        <f t="shared" si="5"/>
        <v>0.64583175653090341</v>
      </c>
      <c r="P18" s="7" t="s">
        <v>71</v>
      </c>
      <c r="Q18" s="7" t="s">
        <v>162</v>
      </c>
      <c r="T18" s="4" t="s">
        <v>206</v>
      </c>
      <c r="U18" s="4">
        <v>59.914299999999997</v>
      </c>
      <c r="V18" s="4">
        <f t="shared" si="0"/>
        <v>2.3588319824299999</v>
      </c>
      <c r="W18" s="4" t="s">
        <v>204</v>
      </c>
      <c r="X18">
        <f t="shared" si="6"/>
        <v>2.6207533837099999</v>
      </c>
    </row>
    <row r="19" spans="1:24" x14ac:dyDescent="0.35">
      <c r="A19" s="4" t="s">
        <v>205</v>
      </c>
      <c r="B19" s="4" t="s">
        <v>9</v>
      </c>
      <c r="C19" s="4" t="s">
        <v>58</v>
      </c>
      <c r="D19" s="4">
        <f t="shared" si="1"/>
        <v>2.7298479308099997</v>
      </c>
      <c r="E19" s="4" t="s">
        <v>10</v>
      </c>
      <c r="F19" s="4">
        <v>69</v>
      </c>
      <c r="G19" s="4" t="s">
        <v>59</v>
      </c>
      <c r="H19" s="4" t="s">
        <v>11</v>
      </c>
      <c r="I19" s="4" t="s">
        <v>60</v>
      </c>
      <c r="J19" s="4" t="s">
        <v>12</v>
      </c>
      <c r="K19" s="4">
        <v>69</v>
      </c>
      <c r="L19" s="4" t="str">
        <f t="shared" si="2"/>
        <v>1463.973</v>
      </c>
      <c r="M19" s="4">
        <f t="shared" si="3"/>
        <v>1.463973</v>
      </c>
      <c r="N19" s="4">
        <f t="shared" si="4"/>
        <v>4.1938209308099994</v>
      </c>
      <c r="O19" s="4">
        <f t="shared" si="5"/>
        <v>0.66463089236291595</v>
      </c>
      <c r="P19" s="7" t="s">
        <v>83</v>
      </c>
      <c r="Q19" s="7" t="s">
        <v>163</v>
      </c>
      <c r="T19" s="4" t="s">
        <v>207</v>
      </c>
      <c r="U19" s="4">
        <v>61.5792</v>
      </c>
      <c r="V19" s="4">
        <f t="shared" si="0"/>
        <v>2.42437926192</v>
      </c>
      <c r="W19" s="4" t="s">
        <v>205</v>
      </c>
      <c r="X19">
        <f t="shared" si="6"/>
        <v>2.7298479308099997</v>
      </c>
    </row>
    <row r="20" spans="1:24" x14ac:dyDescent="0.35">
      <c r="A20" s="4" t="s">
        <v>206</v>
      </c>
      <c r="B20" s="4" t="s">
        <v>9</v>
      </c>
      <c r="C20" s="4" t="s">
        <v>61</v>
      </c>
      <c r="D20" s="4">
        <f t="shared" si="1"/>
        <v>2.3588319824299999</v>
      </c>
      <c r="E20" s="4" t="s">
        <v>10</v>
      </c>
      <c r="F20" s="4">
        <v>72</v>
      </c>
      <c r="G20" s="4" t="s">
        <v>62</v>
      </c>
      <c r="H20" s="4" t="s">
        <v>11</v>
      </c>
      <c r="I20" s="4" t="s">
        <v>63</v>
      </c>
      <c r="J20" s="4" t="s">
        <v>12</v>
      </c>
      <c r="K20" s="4">
        <v>72</v>
      </c>
      <c r="L20" s="4" t="str">
        <f t="shared" si="2"/>
        <v>1478.44</v>
      </c>
      <c r="M20" s="4">
        <f t="shared" si="3"/>
        <v>1.47844</v>
      </c>
      <c r="N20" s="4">
        <f t="shared" si="4"/>
        <v>3.8372719824299999</v>
      </c>
      <c r="O20" s="4">
        <f t="shared" si="5"/>
        <v>0.60812551227099843</v>
      </c>
      <c r="P20" s="7" t="s">
        <v>134</v>
      </c>
      <c r="Q20" s="7" t="s">
        <v>163</v>
      </c>
      <c r="T20" s="4" t="s">
        <v>202</v>
      </c>
      <c r="U20" s="4">
        <v>64.968800000000002</v>
      </c>
      <c r="V20" s="4">
        <f t="shared" si="0"/>
        <v>2.55782815288</v>
      </c>
      <c r="W20" s="4" t="s">
        <v>206</v>
      </c>
      <c r="X20">
        <f t="shared" si="6"/>
        <v>2.3588319824299999</v>
      </c>
    </row>
    <row r="21" spans="1:24" x14ac:dyDescent="0.35">
      <c r="A21" s="4" t="s">
        <v>207</v>
      </c>
      <c r="B21" s="4" t="s">
        <v>9</v>
      </c>
      <c r="C21" s="4" t="s">
        <v>64</v>
      </c>
      <c r="D21" s="4">
        <f t="shared" si="1"/>
        <v>2.42437926192</v>
      </c>
      <c r="E21" s="4" t="s">
        <v>10</v>
      </c>
      <c r="F21" s="4">
        <v>73</v>
      </c>
      <c r="G21" s="4" t="s">
        <v>65</v>
      </c>
      <c r="H21" s="4" t="s">
        <v>11</v>
      </c>
      <c r="I21" s="4" t="s">
        <v>66</v>
      </c>
      <c r="J21" s="4" t="s">
        <v>12</v>
      </c>
      <c r="K21" s="4">
        <v>73</v>
      </c>
      <c r="L21" s="4" t="str">
        <f t="shared" si="2"/>
        <v>1345.573</v>
      </c>
      <c r="M21" s="4">
        <f t="shared" si="3"/>
        <v>1.3455730000000001</v>
      </c>
      <c r="N21" s="4">
        <f t="shared" si="4"/>
        <v>3.7699522619200003</v>
      </c>
      <c r="O21" s="4">
        <f t="shared" si="5"/>
        <v>0.59745677684944543</v>
      </c>
      <c r="P21" s="7" t="s">
        <v>116</v>
      </c>
      <c r="Q21" s="7" t="s">
        <v>164</v>
      </c>
      <c r="T21" s="4" t="s">
        <v>203</v>
      </c>
      <c r="U21" s="4">
        <v>67.091899999999995</v>
      </c>
      <c r="V21" s="4">
        <f t="shared" si="0"/>
        <v>2.6414148121899999</v>
      </c>
      <c r="W21" s="4" t="s">
        <v>207</v>
      </c>
      <c r="X21">
        <f t="shared" si="6"/>
        <v>2.42437926192</v>
      </c>
    </row>
    <row r="22" spans="1:24" x14ac:dyDescent="0.35">
      <c r="A22" s="4" t="s">
        <v>208</v>
      </c>
      <c r="B22" s="4" t="s">
        <v>9</v>
      </c>
      <c r="C22" s="4" t="s">
        <v>67</v>
      </c>
      <c r="D22" s="4">
        <f t="shared" si="1"/>
        <v>2.4298713908699998</v>
      </c>
      <c r="E22" s="4" t="s">
        <v>10</v>
      </c>
      <c r="F22" s="4">
        <v>75</v>
      </c>
      <c r="G22" s="4" t="s">
        <v>68</v>
      </c>
      <c r="H22" s="4" t="s">
        <v>11</v>
      </c>
      <c r="I22" s="4" t="s">
        <v>69</v>
      </c>
      <c r="J22" s="4" t="s">
        <v>12</v>
      </c>
      <c r="K22" s="4">
        <v>75</v>
      </c>
      <c r="L22" s="4" t="str">
        <f t="shared" si="2"/>
        <v>1380.336</v>
      </c>
      <c r="M22" s="4">
        <f t="shared" si="3"/>
        <v>1.380336</v>
      </c>
      <c r="N22" s="4">
        <f t="shared" si="4"/>
        <v>3.8102073908699996</v>
      </c>
      <c r="O22" s="4">
        <f t="shared" si="5"/>
        <v>0.6038363535451664</v>
      </c>
      <c r="P22" s="7" t="s">
        <v>143</v>
      </c>
      <c r="Q22" s="7" t="s">
        <v>165</v>
      </c>
      <c r="T22" s="4" t="s">
        <v>204</v>
      </c>
      <c r="U22" s="4">
        <v>66.567099999999996</v>
      </c>
      <c r="V22" s="4">
        <f t="shared" si="0"/>
        <v>2.6207533837099999</v>
      </c>
      <c r="W22" s="4" t="s">
        <v>208</v>
      </c>
      <c r="X22">
        <f t="shared" si="6"/>
        <v>2.4298713908699998</v>
      </c>
    </row>
    <row r="23" spans="1:24" x14ac:dyDescent="0.35">
      <c r="A23" s="4" t="s">
        <v>209</v>
      </c>
      <c r="B23" s="4" t="s">
        <v>9</v>
      </c>
      <c r="C23" s="4" t="s">
        <v>70</v>
      </c>
      <c r="D23" s="4">
        <f t="shared" si="1"/>
        <v>2.5180328558</v>
      </c>
      <c r="E23" s="4" t="s">
        <v>10</v>
      </c>
      <c r="F23" s="4">
        <v>76</v>
      </c>
      <c r="G23" s="4" t="s">
        <v>71</v>
      </c>
      <c r="H23" s="4" t="s">
        <v>11</v>
      </c>
      <c r="I23" s="4" t="s">
        <v>72</v>
      </c>
      <c r="J23" s="4" t="s">
        <v>12</v>
      </c>
      <c r="K23" s="4">
        <v>76</v>
      </c>
      <c r="L23" s="4" t="str">
        <f t="shared" si="2"/>
        <v>1477.092</v>
      </c>
      <c r="M23" s="4">
        <f t="shared" si="3"/>
        <v>1.4770920000000001</v>
      </c>
      <c r="N23" s="4">
        <f t="shared" si="4"/>
        <v>3.9951248558000003</v>
      </c>
      <c r="O23" s="4">
        <f t="shared" si="5"/>
        <v>0.63314181549920767</v>
      </c>
      <c r="P23" s="7" t="s">
        <v>101</v>
      </c>
      <c r="Q23" s="7" t="s">
        <v>166</v>
      </c>
      <c r="T23" s="4" t="s">
        <v>205</v>
      </c>
      <c r="U23" s="4">
        <v>69.338099999999997</v>
      </c>
      <c r="V23" s="4">
        <f t="shared" si="0"/>
        <v>2.7298479308099997</v>
      </c>
      <c r="W23" s="4" t="s">
        <v>209</v>
      </c>
      <c r="X23">
        <f t="shared" si="6"/>
        <v>2.5180328558</v>
      </c>
    </row>
    <row r="24" spans="1:24" x14ac:dyDescent="0.35">
      <c r="A24" s="4" t="s">
        <v>210</v>
      </c>
      <c r="B24" s="4" t="s">
        <v>9</v>
      </c>
      <c r="C24" s="4" t="s">
        <v>73</v>
      </c>
      <c r="D24" s="4">
        <f t="shared" si="1"/>
        <v>2.7370684071500002</v>
      </c>
      <c r="E24" s="4" t="s">
        <v>10</v>
      </c>
      <c r="F24" s="4">
        <v>78</v>
      </c>
      <c r="G24" s="4" t="s">
        <v>74</v>
      </c>
      <c r="H24" s="4" t="s">
        <v>11</v>
      </c>
      <c r="I24" s="4" t="s">
        <v>75</v>
      </c>
      <c r="J24" s="4" t="s">
        <v>12</v>
      </c>
      <c r="K24" s="4">
        <v>78</v>
      </c>
      <c r="L24" s="4" t="str">
        <f t="shared" si="2"/>
        <v>1472.114</v>
      </c>
      <c r="M24" s="4">
        <f t="shared" si="3"/>
        <v>1.4721140000000001</v>
      </c>
      <c r="N24" s="4">
        <f t="shared" si="4"/>
        <v>4.2091824071500001</v>
      </c>
      <c r="O24" s="4">
        <f t="shared" si="5"/>
        <v>0.66706535770998421</v>
      </c>
      <c r="P24" s="7" t="s">
        <v>137</v>
      </c>
      <c r="Q24" s="7" t="s">
        <v>167</v>
      </c>
      <c r="T24" s="4" t="s">
        <v>208</v>
      </c>
      <c r="U24" s="4">
        <v>61.718699999999998</v>
      </c>
      <c r="V24" s="4">
        <f t="shared" si="0"/>
        <v>2.4298713908699998</v>
      </c>
      <c r="W24" s="4" t="s">
        <v>210</v>
      </c>
      <c r="X24">
        <f t="shared" si="6"/>
        <v>2.7370684071500002</v>
      </c>
    </row>
    <row r="25" spans="1:24" x14ac:dyDescent="0.35">
      <c r="A25" s="4" t="s">
        <v>211</v>
      </c>
      <c r="B25" s="4" t="s">
        <v>9</v>
      </c>
      <c r="C25" s="4" t="s">
        <v>76</v>
      </c>
      <c r="D25" s="4">
        <f t="shared" si="1"/>
        <v>2.9492653721299997</v>
      </c>
      <c r="E25" s="4" t="s">
        <v>10</v>
      </c>
      <c r="F25" s="4">
        <v>79</v>
      </c>
      <c r="G25" s="4" t="s">
        <v>77</v>
      </c>
      <c r="H25" s="4" t="s">
        <v>11</v>
      </c>
      <c r="I25" s="4" t="s">
        <v>78</v>
      </c>
      <c r="J25" s="4" t="s">
        <v>12</v>
      </c>
      <c r="K25" s="4">
        <v>79</v>
      </c>
      <c r="L25" s="4" t="str">
        <f t="shared" si="2"/>
        <v>1449.393</v>
      </c>
      <c r="M25" s="4">
        <f t="shared" si="3"/>
        <v>1.4493930000000002</v>
      </c>
      <c r="N25" s="4">
        <f t="shared" si="4"/>
        <v>4.3986583721299999</v>
      </c>
      <c r="O25" s="4">
        <f t="shared" si="5"/>
        <v>0.69709324439461173</v>
      </c>
      <c r="P25" s="7" t="s">
        <v>110</v>
      </c>
      <c r="Q25" s="7" t="s">
        <v>168</v>
      </c>
      <c r="T25" s="4" t="s">
        <v>209</v>
      </c>
      <c r="U25" s="4">
        <v>63.957999999999998</v>
      </c>
      <c r="V25" s="4">
        <f t="shared" si="0"/>
        <v>2.5180328558</v>
      </c>
      <c r="W25" s="4" t="s">
        <v>211</v>
      </c>
      <c r="X25">
        <f t="shared" si="6"/>
        <v>2.9492653721299997</v>
      </c>
    </row>
    <row r="26" spans="1:24" x14ac:dyDescent="0.35">
      <c r="A26" s="4" t="s">
        <v>212</v>
      </c>
      <c r="B26" s="4" t="s">
        <v>9</v>
      </c>
      <c r="C26" s="4" t="s">
        <v>79</v>
      </c>
      <c r="D26" s="4">
        <f t="shared" si="1"/>
        <v>2.3795209699799997</v>
      </c>
      <c r="E26" s="4" t="s">
        <v>10</v>
      </c>
      <c r="F26" s="4">
        <v>82</v>
      </c>
      <c r="G26" s="4" t="s">
        <v>80</v>
      </c>
      <c r="H26" s="4" t="s">
        <v>11</v>
      </c>
      <c r="I26" s="4" t="s">
        <v>81</v>
      </c>
      <c r="J26" s="4" t="s">
        <v>12</v>
      </c>
      <c r="K26" s="4">
        <v>82</v>
      </c>
      <c r="L26" s="4" t="str">
        <f t="shared" si="2"/>
        <v>1388.609</v>
      </c>
      <c r="M26" s="4">
        <f t="shared" si="3"/>
        <v>1.388609</v>
      </c>
      <c r="N26" s="4">
        <f t="shared" si="4"/>
        <v>3.7681299699799995</v>
      </c>
      <c r="O26" s="4">
        <f t="shared" si="5"/>
        <v>0.5971679825641838</v>
      </c>
      <c r="P26" s="7" t="s">
        <v>113</v>
      </c>
      <c r="Q26" s="7" t="s">
        <v>169</v>
      </c>
      <c r="T26" s="4" t="s">
        <v>211</v>
      </c>
      <c r="U26" s="4">
        <v>74.911299999999997</v>
      </c>
      <c r="V26" s="4">
        <f t="shared" si="0"/>
        <v>2.9492653721299997</v>
      </c>
      <c r="W26" s="4" t="s">
        <v>212</v>
      </c>
      <c r="X26">
        <f t="shared" si="6"/>
        <v>2.3795209699799997</v>
      </c>
    </row>
    <row r="27" spans="1:24" x14ac:dyDescent="0.35">
      <c r="A27" s="4" t="s">
        <v>213</v>
      </c>
      <c r="B27" s="4" t="s">
        <v>9</v>
      </c>
      <c r="C27" s="4" t="s">
        <v>82</v>
      </c>
      <c r="D27" s="4">
        <f t="shared" si="1"/>
        <v>2.4860643346</v>
      </c>
      <c r="E27" s="4" t="s">
        <v>10</v>
      </c>
      <c r="F27" s="4">
        <v>83</v>
      </c>
      <c r="G27" s="4" t="s">
        <v>83</v>
      </c>
      <c r="H27" s="4" t="s">
        <v>11</v>
      </c>
      <c r="I27" s="4" t="s">
        <v>84</v>
      </c>
      <c r="J27" s="4" t="s">
        <v>12</v>
      </c>
      <c r="K27" s="4">
        <v>83</v>
      </c>
      <c r="L27" s="4" t="str">
        <f t="shared" si="2"/>
        <v>1477.091</v>
      </c>
      <c r="M27" s="4">
        <f t="shared" si="3"/>
        <v>1.4770909999999999</v>
      </c>
      <c r="N27" s="4">
        <f t="shared" si="4"/>
        <v>3.9631553345999997</v>
      </c>
      <c r="O27" s="4">
        <f t="shared" si="5"/>
        <v>0.62807533036450081</v>
      </c>
      <c r="P27" s="7" t="s">
        <v>62</v>
      </c>
      <c r="Q27" s="7" t="s">
        <v>170</v>
      </c>
      <c r="T27" s="4" t="s">
        <v>210</v>
      </c>
      <c r="U27" s="4">
        <v>69.521500000000003</v>
      </c>
      <c r="V27" s="4">
        <f t="shared" si="0"/>
        <v>2.7370684071500002</v>
      </c>
      <c r="W27" s="4" t="s">
        <v>213</v>
      </c>
      <c r="X27">
        <f t="shared" si="6"/>
        <v>2.4860643346</v>
      </c>
    </row>
    <row r="28" spans="1:24" x14ac:dyDescent="0.35">
      <c r="A28" s="4" t="s">
        <v>214</v>
      </c>
      <c r="B28" s="4" t="s">
        <v>9</v>
      </c>
      <c r="C28" s="4" t="s">
        <v>85</v>
      </c>
      <c r="D28" s="4">
        <f t="shared" si="1"/>
        <v>2.8538755568399998</v>
      </c>
      <c r="E28" s="4" t="s">
        <v>10</v>
      </c>
      <c r="F28" s="4">
        <v>85</v>
      </c>
      <c r="G28" s="4" t="s">
        <v>86</v>
      </c>
      <c r="H28" s="4" t="s">
        <v>11</v>
      </c>
      <c r="I28" s="4" t="s">
        <v>87</v>
      </c>
      <c r="J28" s="4" t="s">
        <v>12</v>
      </c>
      <c r="K28" s="4">
        <v>85</v>
      </c>
      <c r="L28" s="4" t="str">
        <f t="shared" si="2"/>
        <v>1466.466</v>
      </c>
      <c r="M28" s="4">
        <f t="shared" si="3"/>
        <v>1.4664659999999998</v>
      </c>
      <c r="N28" s="4">
        <f t="shared" si="4"/>
        <v>4.3203415568399999</v>
      </c>
      <c r="O28" s="4">
        <f t="shared" si="5"/>
        <v>0.68468170472900158</v>
      </c>
      <c r="P28" s="7" t="s">
        <v>140</v>
      </c>
      <c r="Q28" s="7" t="s">
        <v>171</v>
      </c>
      <c r="T28" s="4" t="s">
        <v>219</v>
      </c>
      <c r="U28" s="4">
        <v>64.3506</v>
      </c>
      <c r="V28" s="4">
        <f t="shared" si="0"/>
        <v>2.5334895570599998</v>
      </c>
      <c r="W28" s="4" t="s">
        <v>214</v>
      </c>
      <c r="X28">
        <f t="shared" si="6"/>
        <v>2.8538755568399998</v>
      </c>
    </row>
    <row r="29" spans="1:24" x14ac:dyDescent="0.35">
      <c r="A29" s="4" t="s">
        <v>215</v>
      </c>
      <c r="B29" s="4" t="s">
        <v>9</v>
      </c>
      <c r="C29" s="4" t="s">
        <v>88</v>
      </c>
      <c r="D29" s="4">
        <f t="shared" si="1"/>
        <v>2.9863559433399995</v>
      </c>
      <c r="E29" s="4" t="s">
        <v>10</v>
      </c>
      <c r="F29" s="4">
        <v>86</v>
      </c>
      <c r="G29" s="4" t="s">
        <v>89</v>
      </c>
      <c r="H29" s="4" t="s">
        <v>11</v>
      </c>
      <c r="I29" s="4" t="s">
        <v>90</v>
      </c>
      <c r="J29" s="4" t="s">
        <v>12</v>
      </c>
      <c r="K29" s="4">
        <v>86</v>
      </c>
      <c r="L29" s="4" t="str">
        <f t="shared" si="2"/>
        <v>1462.546</v>
      </c>
      <c r="M29" s="4">
        <f t="shared" si="3"/>
        <v>1.4625460000000001</v>
      </c>
      <c r="N29" s="4">
        <f t="shared" si="4"/>
        <v>4.4489019433399992</v>
      </c>
      <c r="O29" s="4">
        <f t="shared" si="5"/>
        <v>0.70505577548969878</v>
      </c>
      <c r="P29" s="7" t="s">
        <v>128</v>
      </c>
      <c r="Q29" s="7" t="s">
        <v>172</v>
      </c>
      <c r="T29" s="4" t="s">
        <v>218</v>
      </c>
      <c r="U29" s="4">
        <v>63.092799999999997</v>
      </c>
      <c r="V29" s="4">
        <f t="shared" si="0"/>
        <v>2.4839698452799999</v>
      </c>
      <c r="W29" s="4" t="s">
        <v>215</v>
      </c>
      <c r="X29">
        <f t="shared" si="6"/>
        <v>2.9863559433399995</v>
      </c>
    </row>
    <row r="30" spans="1:24" x14ac:dyDescent="0.35">
      <c r="A30" s="4" t="s">
        <v>216</v>
      </c>
      <c r="B30" s="4" t="s">
        <v>9</v>
      </c>
      <c r="C30" s="4" t="s">
        <v>91</v>
      </c>
      <c r="D30" s="4">
        <f t="shared" si="1"/>
        <v>2.7911865466100001</v>
      </c>
      <c r="E30" s="4" t="s">
        <v>10</v>
      </c>
      <c r="F30" s="4">
        <v>88</v>
      </c>
      <c r="G30" s="4" t="s">
        <v>92</v>
      </c>
      <c r="H30" s="4" t="s">
        <v>11</v>
      </c>
      <c r="I30" s="4" t="s">
        <v>93</v>
      </c>
      <c r="J30" s="4" t="s">
        <v>12</v>
      </c>
      <c r="K30" s="4">
        <v>88</v>
      </c>
      <c r="L30" s="4" t="str">
        <f t="shared" si="2"/>
        <v>1459.073</v>
      </c>
      <c r="M30" s="4">
        <f t="shared" si="3"/>
        <v>1.4590730000000001</v>
      </c>
      <c r="N30" s="4">
        <f t="shared" si="4"/>
        <v>4.2502595466099997</v>
      </c>
      <c r="O30" s="4">
        <f t="shared" si="5"/>
        <v>0.67357520548494454</v>
      </c>
      <c r="P30" s="7" t="s">
        <v>119</v>
      </c>
      <c r="Q30" s="7" t="s">
        <v>163</v>
      </c>
      <c r="T30" s="4" t="s">
        <v>216</v>
      </c>
      <c r="U30" s="4">
        <v>70.896100000000004</v>
      </c>
      <c r="V30" s="4">
        <f t="shared" si="0"/>
        <v>2.7911865466100001</v>
      </c>
      <c r="W30" s="4" t="s">
        <v>216</v>
      </c>
      <c r="X30">
        <f t="shared" si="6"/>
        <v>2.7911865466100001</v>
      </c>
    </row>
    <row r="31" spans="1:24" x14ac:dyDescent="0.35">
      <c r="A31" s="4" t="s">
        <v>217</v>
      </c>
      <c r="B31" s="4" t="s">
        <v>9</v>
      </c>
      <c r="C31" s="4" t="s">
        <v>94</v>
      </c>
      <c r="D31" s="4">
        <f t="shared" si="1"/>
        <v>2.8362180669899999</v>
      </c>
      <c r="E31" s="4" t="s">
        <v>10</v>
      </c>
      <c r="F31" s="4">
        <v>89</v>
      </c>
      <c r="G31" s="4" t="s">
        <v>95</v>
      </c>
      <c r="H31" s="4" t="s">
        <v>11</v>
      </c>
      <c r="I31" s="4" t="s">
        <v>96</v>
      </c>
      <c r="J31" s="4" t="s">
        <v>12</v>
      </c>
      <c r="K31" s="4">
        <v>89</v>
      </c>
      <c r="L31" s="4" t="str">
        <f t="shared" si="2"/>
        <v>1439.842</v>
      </c>
      <c r="M31" s="4">
        <f t="shared" si="3"/>
        <v>1.4398420000000001</v>
      </c>
      <c r="N31" s="4">
        <f t="shared" si="4"/>
        <v>4.2760600669900004</v>
      </c>
      <c r="O31" s="4">
        <f t="shared" si="5"/>
        <v>0.6776640359730588</v>
      </c>
      <c r="P31" s="7" t="s">
        <v>98</v>
      </c>
      <c r="Q31" s="7" t="s">
        <v>173</v>
      </c>
      <c r="T31" s="4" t="s">
        <v>217</v>
      </c>
      <c r="U31" s="4">
        <v>72.039900000000003</v>
      </c>
      <c r="V31" s="4">
        <f t="shared" si="0"/>
        <v>2.8362180669899999</v>
      </c>
      <c r="W31" s="4" t="s">
        <v>217</v>
      </c>
      <c r="X31">
        <f t="shared" si="6"/>
        <v>2.8362180669899999</v>
      </c>
    </row>
    <row r="32" spans="1:24" x14ac:dyDescent="0.35">
      <c r="A32" s="4" t="s">
        <v>218</v>
      </c>
      <c r="B32" s="4" t="s">
        <v>9</v>
      </c>
      <c r="C32" s="4" t="s">
        <v>97</v>
      </c>
      <c r="D32" s="4">
        <f t="shared" si="1"/>
        <v>2.4839698452799999</v>
      </c>
      <c r="E32" s="4" t="s">
        <v>10</v>
      </c>
      <c r="F32" s="4">
        <v>92</v>
      </c>
      <c r="G32" s="4" t="s">
        <v>98</v>
      </c>
      <c r="H32" s="4" t="s">
        <v>11</v>
      </c>
      <c r="I32" s="4" t="s">
        <v>99</v>
      </c>
      <c r="J32" s="4" t="s">
        <v>12</v>
      </c>
      <c r="K32" s="4">
        <v>92</v>
      </c>
      <c r="L32" s="4" t="str">
        <f t="shared" si="2"/>
        <v>1381.54</v>
      </c>
      <c r="M32" s="4">
        <f t="shared" si="3"/>
        <v>1.38154</v>
      </c>
      <c r="N32" s="4">
        <f t="shared" si="4"/>
        <v>3.8655098452800001</v>
      </c>
      <c r="O32" s="4">
        <f t="shared" si="5"/>
        <v>0.61260060939461181</v>
      </c>
      <c r="P32" s="7" t="s">
        <v>146</v>
      </c>
      <c r="Q32" s="7" t="s">
        <v>174</v>
      </c>
      <c r="T32" s="4" t="s">
        <v>213</v>
      </c>
      <c r="U32" s="4">
        <v>63.146000000000001</v>
      </c>
      <c r="V32" s="4">
        <f t="shared" si="0"/>
        <v>2.4860643346</v>
      </c>
      <c r="W32" s="4" t="s">
        <v>218</v>
      </c>
      <c r="X32">
        <f t="shared" si="6"/>
        <v>2.4839698452799999</v>
      </c>
    </row>
    <row r="33" spans="1:24" x14ac:dyDescent="0.35">
      <c r="A33" s="4" t="s">
        <v>219</v>
      </c>
      <c r="B33" s="4" t="s">
        <v>9</v>
      </c>
      <c r="C33" s="4" t="s">
        <v>100</v>
      </c>
      <c r="D33" s="4">
        <f t="shared" si="1"/>
        <v>2.5334895570599998</v>
      </c>
      <c r="E33" s="4" t="s">
        <v>10</v>
      </c>
      <c r="F33" s="4">
        <v>93</v>
      </c>
      <c r="G33" s="4" t="s">
        <v>101</v>
      </c>
      <c r="H33" s="4" t="s">
        <v>11</v>
      </c>
      <c r="I33" s="4" t="s">
        <v>102</v>
      </c>
      <c r="J33" s="4" t="s">
        <v>12</v>
      </c>
      <c r="K33" s="4">
        <v>93</v>
      </c>
      <c r="L33" s="4" t="str">
        <f t="shared" si="2"/>
        <v>1476.619</v>
      </c>
      <c r="M33" s="4">
        <f t="shared" si="3"/>
        <v>1.4766189999999999</v>
      </c>
      <c r="N33" s="4">
        <f t="shared" si="4"/>
        <v>4.0101085570599997</v>
      </c>
      <c r="O33" s="4">
        <f t="shared" si="5"/>
        <v>0.63551641157844685</v>
      </c>
      <c r="P33" s="7" t="s">
        <v>122</v>
      </c>
      <c r="Q33" s="7" t="s">
        <v>175</v>
      </c>
      <c r="T33" s="4" t="s">
        <v>212</v>
      </c>
      <c r="U33" s="4">
        <v>60.439799999999998</v>
      </c>
      <c r="V33" s="4">
        <f t="shared" si="0"/>
        <v>2.3795209699799997</v>
      </c>
      <c r="W33" s="4" t="s">
        <v>219</v>
      </c>
      <c r="X33">
        <f t="shared" si="6"/>
        <v>2.5334895570599998</v>
      </c>
    </row>
    <row r="34" spans="1:24" x14ac:dyDescent="0.35">
      <c r="A34" s="4" t="s">
        <v>220</v>
      </c>
      <c r="B34" s="4" t="s">
        <v>9</v>
      </c>
      <c r="C34" s="4" t="s">
        <v>103</v>
      </c>
      <c r="D34" s="4">
        <f t="shared" si="1"/>
        <v>2.6098951101300001</v>
      </c>
      <c r="E34" s="4" t="s">
        <v>10</v>
      </c>
      <c r="F34" s="4">
        <v>95</v>
      </c>
      <c r="G34" s="4" t="s">
        <v>104</v>
      </c>
      <c r="H34" s="4" t="s">
        <v>11</v>
      </c>
      <c r="I34" s="4" t="s">
        <v>105</v>
      </c>
      <c r="J34" s="4" t="s">
        <v>12</v>
      </c>
      <c r="K34" s="4">
        <v>95</v>
      </c>
      <c r="L34" s="4" t="str">
        <f t="shared" si="2"/>
        <v>1467.595</v>
      </c>
      <c r="M34" s="4">
        <f t="shared" si="3"/>
        <v>1.467595</v>
      </c>
      <c r="N34" s="4">
        <f t="shared" si="4"/>
        <v>4.0774901101300003</v>
      </c>
      <c r="O34" s="4">
        <f t="shared" si="5"/>
        <v>0.64619494613787642</v>
      </c>
      <c r="P34" s="7" t="s">
        <v>131</v>
      </c>
      <c r="Q34" s="7" t="s">
        <v>176</v>
      </c>
      <c r="T34" s="4" t="s">
        <v>220</v>
      </c>
      <c r="U34" s="4">
        <v>66.291300000000007</v>
      </c>
      <c r="V34" s="4">
        <f t="shared" si="0"/>
        <v>2.6098951101300001</v>
      </c>
      <c r="W34" s="4" t="s">
        <v>220</v>
      </c>
      <c r="X34">
        <f t="shared" si="6"/>
        <v>2.6098951101300001</v>
      </c>
    </row>
    <row r="35" spans="1:24" x14ac:dyDescent="0.35">
      <c r="A35" s="4" t="s">
        <v>221</v>
      </c>
      <c r="B35" s="4" t="s">
        <v>9</v>
      </c>
      <c r="C35" s="4" t="s">
        <v>106</v>
      </c>
      <c r="D35" s="4">
        <f t="shared" si="1"/>
        <v>2.7250172195399998</v>
      </c>
      <c r="E35" s="4" t="s">
        <v>10</v>
      </c>
      <c r="F35" s="4">
        <v>96</v>
      </c>
      <c r="G35" s="4" t="s">
        <v>107</v>
      </c>
      <c r="H35" s="4" t="s">
        <v>11</v>
      </c>
      <c r="I35" s="4" t="s">
        <v>108</v>
      </c>
      <c r="J35" s="4" t="s">
        <v>12</v>
      </c>
      <c r="K35" s="4">
        <v>96</v>
      </c>
      <c r="L35" s="4" t="str">
        <f t="shared" si="2"/>
        <v>1377.684</v>
      </c>
      <c r="M35" s="4">
        <f t="shared" si="3"/>
        <v>1.3776839999999999</v>
      </c>
      <c r="N35" s="4">
        <f t="shared" si="4"/>
        <v>4.1027012195400001</v>
      </c>
      <c r="O35" s="4">
        <f t="shared" si="5"/>
        <v>0.6501903675974644</v>
      </c>
      <c r="P35" s="7" t="s">
        <v>92</v>
      </c>
      <c r="Q35" s="7" t="s">
        <v>177</v>
      </c>
      <c r="T35" s="4" t="s">
        <v>221</v>
      </c>
      <c r="U35" s="4">
        <v>69.215400000000002</v>
      </c>
      <c r="V35" s="4">
        <f t="shared" si="0"/>
        <v>2.7250172195399998</v>
      </c>
      <c r="W35" s="4" t="s">
        <v>221</v>
      </c>
      <c r="X35">
        <f t="shared" si="6"/>
        <v>2.7250172195399998</v>
      </c>
    </row>
    <row r="36" spans="1:24" x14ac:dyDescent="0.35">
      <c r="A36" s="4" t="s">
        <v>222</v>
      </c>
      <c r="B36" s="4" t="s">
        <v>9</v>
      </c>
      <c r="C36" s="4" t="s">
        <v>109</v>
      </c>
      <c r="D36" s="4">
        <f t="shared" si="1"/>
        <v>3.2128363805999998</v>
      </c>
      <c r="E36" s="4" t="s">
        <v>10</v>
      </c>
      <c r="F36" s="4">
        <v>98</v>
      </c>
      <c r="G36" s="4" t="s">
        <v>110</v>
      </c>
      <c r="H36" s="4" t="s">
        <v>11</v>
      </c>
      <c r="I36" s="4" t="s">
        <v>111</v>
      </c>
      <c r="J36" s="4" t="s">
        <v>12</v>
      </c>
      <c r="K36" s="4">
        <v>98</v>
      </c>
      <c r="L36" s="4" t="str">
        <f t="shared" si="2"/>
        <v>1454.908</v>
      </c>
      <c r="M36" s="4">
        <f t="shared" si="3"/>
        <v>1.4549079999999999</v>
      </c>
      <c r="N36" s="4">
        <f t="shared" si="4"/>
        <v>4.6677443805999994</v>
      </c>
      <c r="O36" s="4">
        <f t="shared" si="5"/>
        <v>0.73973761974643415</v>
      </c>
      <c r="P36" s="7" t="s">
        <v>65</v>
      </c>
      <c r="Q36" s="7" t="s">
        <v>178</v>
      </c>
      <c r="T36" s="4" t="s">
        <v>215</v>
      </c>
      <c r="U36" s="4">
        <v>75.853399999999993</v>
      </c>
      <c r="V36" s="4">
        <f t="shared" si="0"/>
        <v>2.9863559433399995</v>
      </c>
      <c r="W36" s="4" t="s">
        <v>222</v>
      </c>
      <c r="X36">
        <f t="shared" si="6"/>
        <v>3.2128363805999998</v>
      </c>
    </row>
    <row r="37" spans="1:24" x14ac:dyDescent="0.35">
      <c r="A37" s="4" t="s">
        <v>223</v>
      </c>
      <c r="B37" s="4" t="s">
        <v>9</v>
      </c>
      <c r="C37" s="4" t="s">
        <v>112</v>
      </c>
      <c r="D37" s="4">
        <f t="shared" si="1"/>
        <v>3.0818835539799996</v>
      </c>
      <c r="E37" s="4" t="s">
        <v>10</v>
      </c>
      <c r="F37" s="4">
        <v>99</v>
      </c>
      <c r="G37" s="4" t="s">
        <v>113</v>
      </c>
      <c r="H37" s="4" t="s">
        <v>11</v>
      </c>
      <c r="I37" s="4" t="s">
        <v>114</v>
      </c>
      <c r="J37" s="4" t="s">
        <v>12</v>
      </c>
      <c r="K37" s="4">
        <v>99</v>
      </c>
      <c r="L37" s="4" t="str">
        <f t="shared" si="2"/>
        <v>1491.815</v>
      </c>
      <c r="M37" s="4">
        <f t="shared" si="3"/>
        <v>1.4918150000000001</v>
      </c>
      <c r="N37" s="4">
        <f t="shared" si="4"/>
        <v>4.5736985539799999</v>
      </c>
      <c r="O37" s="4">
        <f t="shared" si="5"/>
        <v>0.72483336830110934</v>
      </c>
      <c r="P37" s="7" t="s">
        <v>125</v>
      </c>
      <c r="Q37" s="7" t="s">
        <v>179</v>
      </c>
      <c r="T37" s="4" t="s">
        <v>214</v>
      </c>
      <c r="U37" s="4">
        <v>72.488399999999999</v>
      </c>
      <c r="V37" s="4">
        <f t="shared" si="0"/>
        <v>2.8538755568399998</v>
      </c>
      <c r="W37" s="4" t="s">
        <v>223</v>
      </c>
      <c r="X37">
        <f t="shared" si="6"/>
        <v>3.0818835539799996</v>
      </c>
    </row>
    <row r="38" spans="1:24" x14ac:dyDescent="0.35">
      <c r="A38" s="4" t="s">
        <v>224</v>
      </c>
      <c r="B38" s="4" t="s">
        <v>9</v>
      </c>
      <c r="C38" s="4" t="s">
        <v>115</v>
      </c>
      <c r="D38" s="4">
        <f t="shared" si="1"/>
        <v>2.3866508950899998</v>
      </c>
      <c r="E38" s="4" t="s">
        <v>10</v>
      </c>
      <c r="F38" s="4">
        <v>102</v>
      </c>
      <c r="G38" s="4" t="s">
        <v>116</v>
      </c>
      <c r="H38" s="4" t="s">
        <v>11</v>
      </c>
      <c r="I38" s="4" t="s">
        <v>117</v>
      </c>
      <c r="J38" s="4" t="s">
        <v>12</v>
      </c>
      <c r="K38" s="4">
        <v>102</v>
      </c>
      <c r="L38" s="4" t="str">
        <f t="shared" si="2"/>
        <v>1461.191</v>
      </c>
      <c r="M38" s="4">
        <f t="shared" si="3"/>
        <v>1.4611910000000001</v>
      </c>
      <c r="N38" s="4">
        <f t="shared" si="4"/>
        <v>3.8478418950900002</v>
      </c>
      <c r="O38" s="4">
        <f t="shared" si="5"/>
        <v>0.60980061728843116</v>
      </c>
      <c r="P38" s="7" t="s">
        <v>95</v>
      </c>
      <c r="Q38" s="7" t="s">
        <v>180</v>
      </c>
      <c r="T38" s="4" t="s">
        <v>223</v>
      </c>
      <c r="U38" s="4">
        <v>78.279799999999994</v>
      </c>
      <c r="V38" s="4">
        <f t="shared" si="0"/>
        <v>3.0818835539799996</v>
      </c>
      <c r="W38" s="4" t="s">
        <v>224</v>
      </c>
      <c r="X38">
        <f t="shared" si="6"/>
        <v>2.3866508950899998</v>
      </c>
    </row>
    <row r="39" spans="1:24" x14ac:dyDescent="0.35">
      <c r="A39" s="4" t="s">
        <v>225</v>
      </c>
      <c r="B39" s="4" t="s">
        <v>9</v>
      </c>
      <c r="C39" s="4" t="s">
        <v>118</v>
      </c>
      <c r="D39" s="4">
        <f t="shared" si="1"/>
        <v>2.40113515488</v>
      </c>
      <c r="E39" s="4" t="s">
        <v>10</v>
      </c>
      <c r="F39" s="4">
        <v>103</v>
      </c>
      <c r="G39" s="4" t="s">
        <v>119</v>
      </c>
      <c r="H39" s="4" t="s">
        <v>11</v>
      </c>
      <c r="I39" s="4" t="s">
        <v>120</v>
      </c>
      <c r="J39" s="4" t="s">
        <v>12</v>
      </c>
      <c r="K39" s="4">
        <v>103</v>
      </c>
      <c r="L39" s="4" t="str">
        <f t="shared" si="2"/>
        <v>1477.091</v>
      </c>
      <c r="M39" s="4">
        <f t="shared" si="3"/>
        <v>1.4770909999999999</v>
      </c>
      <c r="N39" s="4">
        <f t="shared" si="4"/>
        <v>3.8782261548800001</v>
      </c>
      <c r="O39" s="4">
        <f t="shared" si="5"/>
        <v>0.61461587240570525</v>
      </c>
      <c r="P39" s="7" t="s">
        <v>80</v>
      </c>
      <c r="Q39" s="7" t="s">
        <v>181</v>
      </c>
      <c r="T39" s="4" t="s">
        <v>222</v>
      </c>
      <c r="U39" s="4">
        <v>81.605999999999995</v>
      </c>
      <c r="V39" s="4">
        <f t="shared" si="0"/>
        <v>3.2128363805999998</v>
      </c>
      <c r="W39" s="4" t="s">
        <v>225</v>
      </c>
      <c r="X39">
        <f t="shared" si="6"/>
        <v>2.40113515488</v>
      </c>
    </row>
    <row r="40" spans="1:24" x14ac:dyDescent="0.35">
      <c r="A40" s="4" t="s">
        <v>226</v>
      </c>
      <c r="B40" s="4" t="s">
        <v>9</v>
      </c>
      <c r="C40" s="4" t="s">
        <v>121</v>
      </c>
      <c r="D40" s="4">
        <f t="shared" si="1"/>
        <v>2.5686509933699999</v>
      </c>
      <c r="E40" s="4" t="s">
        <v>10</v>
      </c>
      <c r="F40" s="4">
        <v>105</v>
      </c>
      <c r="G40" s="4" t="s">
        <v>122</v>
      </c>
      <c r="H40" s="4" t="s">
        <v>11</v>
      </c>
      <c r="I40" s="4" t="s">
        <v>123</v>
      </c>
      <c r="J40" s="4" t="s">
        <v>12</v>
      </c>
      <c r="K40" s="4">
        <v>105</v>
      </c>
      <c r="L40" s="4" t="str">
        <f t="shared" si="2"/>
        <v>1437.819</v>
      </c>
      <c r="M40" s="4">
        <f t="shared" si="3"/>
        <v>1.437819</v>
      </c>
      <c r="N40" s="4">
        <f t="shared" si="4"/>
        <v>4.0064699933699996</v>
      </c>
      <c r="O40" s="4">
        <f t="shared" si="5"/>
        <v>0.63493977707923932</v>
      </c>
      <c r="P40" s="7" t="s">
        <v>107</v>
      </c>
      <c r="Q40" s="7" t="s">
        <v>182</v>
      </c>
      <c r="T40" s="4" t="s">
        <v>224</v>
      </c>
      <c r="U40" s="4">
        <v>60.620899999999999</v>
      </c>
      <c r="V40" s="4">
        <f t="shared" si="0"/>
        <v>2.3866508950899998</v>
      </c>
      <c r="W40" s="4" t="s">
        <v>226</v>
      </c>
      <c r="X40">
        <f t="shared" si="6"/>
        <v>2.5686509933699999</v>
      </c>
    </row>
    <row r="41" spans="1:24" x14ac:dyDescent="0.35">
      <c r="A41" s="4" t="s">
        <v>227</v>
      </c>
      <c r="B41" s="4" t="s">
        <v>9</v>
      </c>
      <c r="C41" s="4" t="s">
        <v>124</v>
      </c>
      <c r="D41" s="4">
        <f t="shared" si="1"/>
        <v>2.70203295516</v>
      </c>
      <c r="E41" s="4" t="s">
        <v>10</v>
      </c>
      <c r="F41" s="4">
        <v>106</v>
      </c>
      <c r="G41" s="4" t="s">
        <v>125</v>
      </c>
      <c r="H41" s="4" t="s">
        <v>11</v>
      </c>
      <c r="I41" s="4" t="s">
        <v>126</v>
      </c>
      <c r="J41" s="4" t="s">
        <v>12</v>
      </c>
      <c r="K41" s="4">
        <v>106</v>
      </c>
      <c r="L41" s="4" t="str">
        <f t="shared" si="2"/>
        <v>1466.07</v>
      </c>
      <c r="M41" s="4">
        <f t="shared" si="3"/>
        <v>1.46607</v>
      </c>
      <c r="N41" s="4">
        <f t="shared" si="4"/>
        <v>4.1681029551600002</v>
      </c>
      <c r="O41" s="4">
        <f t="shared" si="5"/>
        <v>0.66055514344849453</v>
      </c>
      <c r="P41" s="7" t="s">
        <v>29</v>
      </c>
      <c r="Q41" s="7" t="s">
        <v>163</v>
      </c>
      <c r="T41" s="4" t="s">
        <v>225</v>
      </c>
      <c r="U41" s="4">
        <v>60.988799999999998</v>
      </c>
      <c r="V41" s="4">
        <f t="shared" si="0"/>
        <v>2.40113515488</v>
      </c>
      <c r="W41" s="4" t="s">
        <v>227</v>
      </c>
      <c r="X41">
        <f t="shared" si="6"/>
        <v>2.70203295516</v>
      </c>
    </row>
    <row r="42" spans="1:24" x14ac:dyDescent="0.35">
      <c r="A42" s="4" t="s">
        <v>228</v>
      </c>
      <c r="B42" s="4" t="s">
        <v>9</v>
      </c>
      <c r="C42" s="4" t="s">
        <v>127</v>
      </c>
      <c r="D42" s="4">
        <f t="shared" si="1"/>
        <v>2.6098084959099999</v>
      </c>
      <c r="E42" s="4" t="s">
        <v>10</v>
      </c>
      <c r="F42" s="4">
        <v>108</v>
      </c>
      <c r="G42" s="4" t="s">
        <v>128</v>
      </c>
      <c r="H42" s="4" t="s">
        <v>11</v>
      </c>
      <c r="I42" s="4" t="s">
        <v>129</v>
      </c>
      <c r="J42" s="4" t="s">
        <v>12</v>
      </c>
      <c r="K42" s="4">
        <v>108</v>
      </c>
      <c r="L42" s="4" t="str">
        <f t="shared" si="2"/>
        <v>1459.177</v>
      </c>
      <c r="M42" s="4">
        <f t="shared" si="3"/>
        <v>1.4591769999999999</v>
      </c>
      <c r="N42" s="4">
        <f t="shared" si="4"/>
        <v>4.0689854959099998</v>
      </c>
      <c r="O42" s="4">
        <f t="shared" si="5"/>
        <v>0.64484714673692556</v>
      </c>
      <c r="P42" s="7" t="s">
        <v>74</v>
      </c>
      <c r="Q42" s="7" t="s">
        <v>183</v>
      </c>
      <c r="T42" s="4" t="s">
        <v>233</v>
      </c>
      <c r="U42" s="4">
        <v>67.781999999999996</v>
      </c>
      <c r="V42" s="4">
        <f t="shared" si="0"/>
        <v>2.6685841181999996</v>
      </c>
      <c r="W42" s="4" t="s">
        <v>228</v>
      </c>
      <c r="X42">
        <f t="shared" si="6"/>
        <v>2.6098084959099999</v>
      </c>
    </row>
    <row r="43" spans="1:24" x14ac:dyDescent="0.35">
      <c r="A43" s="4" t="s">
        <v>229</v>
      </c>
      <c r="B43" s="4" t="s">
        <v>9</v>
      </c>
      <c r="C43" s="4" t="s">
        <v>130</v>
      </c>
      <c r="D43" s="4">
        <f t="shared" si="1"/>
        <v>2.6594541920100001</v>
      </c>
      <c r="E43" s="4" t="s">
        <v>10</v>
      </c>
      <c r="F43" s="4">
        <v>109</v>
      </c>
      <c r="G43" s="4" t="s">
        <v>131</v>
      </c>
      <c r="H43" s="4" t="s">
        <v>11</v>
      </c>
      <c r="I43" s="4" t="s">
        <v>132</v>
      </c>
      <c r="J43" s="4" t="s">
        <v>12</v>
      </c>
      <c r="K43" s="4">
        <v>109</v>
      </c>
      <c r="L43" s="4" t="str">
        <f t="shared" si="2"/>
        <v>1451.626</v>
      </c>
      <c r="M43" s="4">
        <f t="shared" si="3"/>
        <v>1.4516260000000001</v>
      </c>
      <c r="N43" s="4">
        <f t="shared" si="4"/>
        <v>4.1110801920100002</v>
      </c>
      <c r="O43" s="4">
        <f t="shared" si="5"/>
        <v>0.6515182554690967</v>
      </c>
      <c r="P43" s="7" t="s">
        <v>77</v>
      </c>
      <c r="Q43" s="7" t="s">
        <v>184</v>
      </c>
      <c r="T43" s="4" t="s">
        <v>232</v>
      </c>
      <c r="U43" s="4">
        <v>66.092299999999994</v>
      </c>
      <c r="V43" s="4">
        <f t="shared" si="0"/>
        <v>2.6020604602299997</v>
      </c>
      <c r="W43" s="4" t="s">
        <v>229</v>
      </c>
      <c r="X43">
        <f t="shared" si="6"/>
        <v>2.6594541920100001</v>
      </c>
    </row>
    <row r="44" spans="1:24" x14ac:dyDescent="0.35">
      <c r="A44" s="4" t="s">
        <v>230</v>
      </c>
      <c r="B44" s="4" t="s">
        <v>9</v>
      </c>
      <c r="C44" s="4" t="s">
        <v>133</v>
      </c>
      <c r="D44" s="4">
        <f t="shared" si="1"/>
        <v>2.3301193685000001</v>
      </c>
      <c r="E44" s="4" t="s">
        <v>10</v>
      </c>
      <c r="F44" s="4">
        <v>112</v>
      </c>
      <c r="G44" s="4" t="s">
        <v>134</v>
      </c>
      <c r="H44" s="4" t="s">
        <v>11</v>
      </c>
      <c r="I44" s="4" t="s">
        <v>135</v>
      </c>
      <c r="J44" s="4" t="s">
        <v>12</v>
      </c>
      <c r="K44" s="4">
        <v>112</v>
      </c>
      <c r="L44" s="4" t="str">
        <f t="shared" si="2"/>
        <v>1477.091</v>
      </c>
      <c r="M44" s="4">
        <f t="shared" si="3"/>
        <v>1.4770909999999999</v>
      </c>
      <c r="N44" s="4">
        <f t="shared" si="4"/>
        <v>3.8072103684999998</v>
      </c>
      <c r="O44" s="4">
        <f t="shared" si="5"/>
        <v>0.60336138961965136</v>
      </c>
      <c r="P44" s="7" t="s">
        <v>50</v>
      </c>
      <c r="Q44" s="7" t="s">
        <v>185</v>
      </c>
      <c r="T44" s="4" t="s">
        <v>226</v>
      </c>
      <c r="U44" s="4">
        <v>65.243700000000004</v>
      </c>
      <c r="V44" s="4">
        <f t="shared" si="0"/>
        <v>2.5686509933699999</v>
      </c>
      <c r="W44" s="4" t="s">
        <v>230</v>
      </c>
      <c r="X44">
        <f t="shared" si="6"/>
        <v>2.3301193685000001</v>
      </c>
    </row>
    <row r="45" spans="1:24" x14ac:dyDescent="0.35">
      <c r="A45" s="4" t="s">
        <v>231</v>
      </c>
      <c r="B45" s="4" t="s">
        <v>9</v>
      </c>
      <c r="C45" s="4" t="s">
        <v>136</v>
      </c>
      <c r="D45" s="4">
        <f t="shared" si="1"/>
        <v>2.38526113056</v>
      </c>
      <c r="E45" s="4" t="s">
        <v>10</v>
      </c>
      <c r="F45" s="4">
        <v>113</v>
      </c>
      <c r="G45" s="4" t="s">
        <v>137</v>
      </c>
      <c r="H45" s="4" t="s">
        <v>11</v>
      </c>
      <c r="I45" s="4" t="s">
        <v>138</v>
      </c>
      <c r="J45" s="4" t="s">
        <v>12</v>
      </c>
      <c r="K45" s="4">
        <v>113</v>
      </c>
      <c r="L45" s="4" t="str">
        <f t="shared" si="2"/>
        <v>1474.411</v>
      </c>
      <c r="M45" s="4">
        <f t="shared" si="3"/>
        <v>1.4744110000000001</v>
      </c>
      <c r="N45" s="4">
        <f t="shared" si="4"/>
        <v>3.8596721305599999</v>
      </c>
      <c r="O45" s="4">
        <f t="shared" si="5"/>
        <v>0.61167545650713151</v>
      </c>
      <c r="P45" s="7" t="s">
        <v>47</v>
      </c>
      <c r="Q45" s="7" t="s">
        <v>186</v>
      </c>
      <c r="T45" s="4" t="s">
        <v>227</v>
      </c>
      <c r="U45" s="4">
        <v>68.631600000000006</v>
      </c>
      <c r="V45" s="4">
        <f t="shared" si="0"/>
        <v>2.70203295516</v>
      </c>
      <c r="W45" s="4" t="s">
        <v>231</v>
      </c>
      <c r="X45">
        <f t="shared" si="6"/>
        <v>2.38526113056</v>
      </c>
    </row>
    <row r="46" spans="1:24" x14ac:dyDescent="0.35">
      <c r="A46" s="4" t="s">
        <v>232</v>
      </c>
      <c r="B46" s="4" t="s">
        <v>9</v>
      </c>
      <c r="C46" s="4" t="s">
        <v>139</v>
      </c>
      <c r="D46" s="4">
        <f t="shared" si="1"/>
        <v>2.6020604602299997</v>
      </c>
      <c r="E46" s="4" t="s">
        <v>10</v>
      </c>
      <c r="F46" s="4">
        <v>115</v>
      </c>
      <c r="G46" s="4" t="s">
        <v>140</v>
      </c>
      <c r="H46" s="4" t="s">
        <v>11</v>
      </c>
      <c r="I46" s="4" t="s">
        <v>141</v>
      </c>
      <c r="J46" s="4" t="s">
        <v>12</v>
      </c>
      <c r="K46" s="4">
        <v>115</v>
      </c>
      <c r="L46" s="4" t="str">
        <f t="shared" si="2"/>
        <v>1474.346</v>
      </c>
      <c r="M46" s="4">
        <f t="shared" si="3"/>
        <v>1.4743459999999999</v>
      </c>
      <c r="N46" s="4">
        <f t="shared" si="4"/>
        <v>4.0764064602299994</v>
      </c>
      <c r="O46" s="4">
        <f t="shared" si="5"/>
        <v>0.64602321081299519</v>
      </c>
      <c r="P46" s="7" t="s">
        <v>26</v>
      </c>
      <c r="Q46" s="7" t="s">
        <v>187</v>
      </c>
      <c r="T46" s="4" t="s">
        <v>230</v>
      </c>
      <c r="U46" s="4">
        <v>59.185000000000002</v>
      </c>
      <c r="V46" s="4">
        <f t="shared" si="0"/>
        <v>2.3301193685000001</v>
      </c>
      <c r="W46" s="4" t="s">
        <v>232</v>
      </c>
      <c r="X46">
        <f t="shared" si="6"/>
        <v>2.6020604602299997</v>
      </c>
    </row>
    <row r="47" spans="1:24" x14ac:dyDescent="0.35">
      <c r="A47" s="4" t="s">
        <v>233</v>
      </c>
      <c r="B47" s="4" t="s">
        <v>9</v>
      </c>
      <c r="C47" s="4" t="s">
        <v>142</v>
      </c>
      <c r="D47" s="4">
        <f t="shared" si="1"/>
        <v>2.6685841181999996</v>
      </c>
      <c r="E47" s="4" t="s">
        <v>10</v>
      </c>
      <c r="F47" s="4">
        <v>116</v>
      </c>
      <c r="G47" s="4" t="s">
        <v>143</v>
      </c>
      <c r="H47" s="4" t="s">
        <v>11</v>
      </c>
      <c r="I47" s="4" t="s">
        <v>144</v>
      </c>
      <c r="J47" s="4" t="s">
        <v>12</v>
      </c>
      <c r="K47" s="4">
        <v>116</v>
      </c>
      <c r="L47" s="4" t="str">
        <f t="shared" si="2"/>
        <v>1470.555</v>
      </c>
      <c r="M47" s="4">
        <f t="shared" si="3"/>
        <v>1.4705550000000001</v>
      </c>
      <c r="N47" s="4">
        <f t="shared" si="4"/>
        <v>4.1391391181999992</v>
      </c>
      <c r="O47" s="4">
        <f t="shared" si="5"/>
        <v>0.6559649949603803</v>
      </c>
      <c r="P47" s="7" t="s">
        <v>32</v>
      </c>
      <c r="Q47" s="7" t="s">
        <v>188</v>
      </c>
      <c r="T47" s="4" t="s">
        <v>231</v>
      </c>
      <c r="U47" s="4">
        <v>60.585599999999999</v>
      </c>
      <c r="V47" s="4">
        <f t="shared" si="0"/>
        <v>2.38526113056</v>
      </c>
      <c r="W47" s="4" t="s">
        <v>233</v>
      </c>
      <c r="X47">
        <f t="shared" si="6"/>
        <v>2.6685841181999996</v>
      </c>
    </row>
    <row r="48" spans="1:24" x14ac:dyDescent="0.35">
      <c r="A48" s="4" t="s">
        <v>234</v>
      </c>
      <c r="B48" s="4" t="s">
        <v>9</v>
      </c>
      <c r="C48" s="4" t="s">
        <v>145</v>
      </c>
      <c r="D48" s="4">
        <f t="shared" si="1"/>
        <v>2.8037219864499998</v>
      </c>
      <c r="E48" s="4" t="s">
        <v>10</v>
      </c>
      <c r="F48" s="4">
        <v>118</v>
      </c>
      <c r="G48" s="4" t="s">
        <v>146</v>
      </c>
      <c r="H48" s="4" t="s">
        <v>11</v>
      </c>
      <c r="I48" s="4" t="s">
        <v>147</v>
      </c>
      <c r="J48" s="4" t="s">
        <v>12</v>
      </c>
      <c r="K48" s="4">
        <v>118</v>
      </c>
      <c r="L48" s="4" t="str">
        <f t="shared" si="2"/>
        <v>1457.737</v>
      </c>
      <c r="M48" s="4">
        <f t="shared" si="3"/>
        <v>1.4577370000000001</v>
      </c>
      <c r="N48" s="4">
        <f t="shared" si="4"/>
        <v>4.2614589864500001</v>
      </c>
      <c r="O48" s="4">
        <f t="shared" si="5"/>
        <v>0.67535007709191763</v>
      </c>
      <c r="P48" s="7" t="s">
        <v>35</v>
      </c>
      <c r="Q48" s="7" t="s">
        <v>189</v>
      </c>
      <c r="T48" s="4" t="s">
        <v>228</v>
      </c>
      <c r="U48" s="4">
        <v>66.289100000000005</v>
      </c>
      <c r="V48" s="4">
        <f t="shared" si="0"/>
        <v>2.6098084959099999</v>
      </c>
      <c r="W48" s="4" t="s">
        <v>234</v>
      </c>
      <c r="X48">
        <f t="shared" si="6"/>
        <v>2.8037219864499998</v>
      </c>
    </row>
    <row r="49" spans="14:22" ht="26" x14ac:dyDescent="0.6">
      <c r="N49" s="9" t="s">
        <v>250</v>
      </c>
      <c r="O49" s="9">
        <f>MAX(O4:O48)</f>
        <v>0.85197609351188586</v>
      </c>
      <c r="T49" s="4" t="s">
        <v>229</v>
      </c>
      <c r="U49" s="4">
        <v>67.5501</v>
      </c>
      <c r="V49" s="4">
        <f t="shared" si="0"/>
        <v>2.6594541920100001</v>
      </c>
    </row>
    <row r="50" spans="14:22" ht="26" x14ac:dyDescent="0.6">
      <c r="N50" s="9" t="s">
        <v>251</v>
      </c>
      <c r="O50" s="9">
        <f>MIN(O4:O48)</f>
        <v>0.5971679825641838</v>
      </c>
      <c r="T50" s="4" t="s">
        <v>239</v>
      </c>
      <c r="U50" s="4">
        <v>74.046700000000001</v>
      </c>
      <c r="V50" s="4">
        <f t="shared" si="0"/>
        <v>2.9152259836700001</v>
      </c>
    </row>
    <row r="51" spans="14:22" ht="26" x14ac:dyDescent="0.6">
      <c r="N51" s="9" t="s">
        <v>252</v>
      </c>
      <c r="O51" s="9">
        <f>O49-O50</f>
        <v>0.25480811094770206</v>
      </c>
      <c r="T51" s="4" t="s">
        <v>234</v>
      </c>
      <c r="U51" s="4">
        <v>71.214500000000001</v>
      </c>
      <c r="V51" s="4">
        <f t="shared" si="0"/>
        <v>2.8037219864499998</v>
      </c>
    </row>
  </sheetData>
  <mergeCells count="6">
    <mergeCell ref="P3:Q3"/>
    <mergeCell ref="T2:X2"/>
    <mergeCell ref="Z1:AC2"/>
    <mergeCell ref="A1:F1"/>
    <mergeCell ref="G1:K1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Shah</dc:creator>
  <cp:lastModifiedBy>Mihir Shah</cp:lastModifiedBy>
  <dcterms:created xsi:type="dcterms:W3CDTF">2017-11-15T05:33:34Z</dcterms:created>
  <dcterms:modified xsi:type="dcterms:W3CDTF">2017-11-15T18:59:56Z</dcterms:modified>
</cp:coreProperties>
</file>