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raviton\hardware\"/>
    </mc:Choice>
  </mc:AlternateContent>
  <bookViews>
    <workbookView xWindow="0" yWindow="0" windowWidth="34725" windowHeight="17985" activeTab="2"/>
  </bookViews>
  <sheets>
    <sheet name="Sheet1" sheetId="1" r:id="rId1"/>
    <sheet name="MAX2031-1LNA" sheetId="3" r:id="rId2"/>
    <sheet name="MAX2031-2LNA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2" i="4"/>
  <c r="E3" i="4"/>
  <c r="E4" i="4"/>
  <c r="E5" i="4"/>
  <c r="E6" i="4"/>
  <c r="E7" i="4"/>
  <c r="E8" i="4"/>
  <c r="E9" i="4"/>
  <c r="E10" i="4"/>
  <c r="E11" i="4"/>
  <c r="E12" i="4"/>
  <c r="E2" i="4"/>
  <c r="G3" i="3"/>
  <c r="G4" i="3"/>
  <c r="G5" i="3"/>
  <c r="G6" i="3"/>
  <c r="G7" i="3"/>
  <c r="G8" i="3"/>
  <c r="G9" i="3"/>
  <c r="G10" i="3"/>
  <c r="G11" i="3"/>
  <c r="G2" i="3"/>
  <c r="G3" i="1"/>
  <c r="G4" i="1"/>
  <c r="G5" i="1"/>
  <c r="G6" i="1"/>
  <c r="G7" i="1"/>
  <c r="G8" i="1"/>
  <c r="G9" i="1"/>
  <c r="G10" i="1"/>
  <c r="G11" i="1"/>
  <c r="G2" i="1"/>
  <c r="E3" i="3"/>
  <c r="E4" i="3"/>
  <c r="E5" i="3"/>
  <c r="E6" i="3"/>
  <c r="E7" i="3"/>
  <c r="E8" i="3"/>
  <c r="E9" i="3"/>
  <c r="E10" i="3"/>
  <c r="E11" i="3"/>
  <c r="E2" i="3"/>
  <c r="H2" i="3" s="1"/>
  <c r="E11" i="1"/>
  <c r="E10" i="1"/>
  <c r="E9" i="1"/>
  <c r="E8" i="1"/>
  <c r="E7" i="1"/>
  <c r="E6" i="1"/>
  <c r="E5" i="1"/>
  <c r="E4" i="1"/>
  <c r="E3" i="1"/>
  <c r="E2" i="1"/>
  <c r="F11" i="3"/>
  <c r="F10" i="3"/>
  <c r="F9" i="3"/>
  <c r="F8" i="3"/>
  <c r="F7" i="3"/>
  <c r="F6" i="3"/>
  <c r="F5" i="3"/>
  <c r="F4" i="3"/>
  <c r="F3" i="3"/>
  <c r="F12" i="4"/>
  <c r="F11" i="4"/>
  <c r="F10" i="4"/>
  <c r="F9" i="4"/>
  <c r="F8" i="4"/>
  <c r="F7" i="4"/>
  <c r="F6" i="4"/>
  <c r="F5" i="4"/>
  <c r="F4" i="4"/>
  <c r="C18" i="4"/>
  <c r="F3" i="4"/>
  <c r="H2" i="4"/>
  <c r="C17" i="3"/>
  <c r="H3" i="3" l="1"/>
  <c r="H4" i="3" s="1"/>
  <c r="H5" i="3" s="1"/>
  <c r="H6" i="3" s="1"/>
  <c r="H7" i="3" s="1"/>
  <c r="H8" i="3" s="1"/>
  <c r="H9" i="3" s="1"/>
  <c r="H10" i="3" s="1"/>
  <c r="H11" i="3" s="1"/>
  <c r="H17" i="3" s="1"/>
  <c r="H18" i="3" s="1"/>
  <c r="H3" i="4"/>
  <c r="H5" i="4" l="1"/>
  <c r="H6" i="4" s="1"/>
  <c r="H7" i="4" s="1"/>
  <c r="H8" i="4" s="1"/>
  <c r="H9" i="4" s="1"/>
  <c r="H10" i="4" s="1"/>
  <c r="H11" i="4" s="1"/>
  <c r="H12" i="4" s="1"/>
  <c r="H18" i="4" s="1"/>
  <c r="H19" i="4" s="1"/>
  <c r="H4" i="4"/>
  <c r="F11" i="1" l="1"/>
  <c r="H2" i="1"/>
  <c r="H3" i="1" s="1"/>
  <c r="H4" i="1" s="1"/>
  <c r="H5" i="1" s="1"/>
  <c r="F6" i="1"/>
  <c r="F7" i="1"/>
  <c r="F8" i="1"/>
  <c r="F9" i="1"/>
  <c r="F10" i="1"/>
  <c r="F5" i="1"/>
  <c r="F4" i="1"/>
  <c r="F3" i="1"/>
  <c r="C12" i="1"/>
  <c r="H6" i="1" l="1"/>
  <c r="H7" i="1" s="1"/>
  <c r="H8" i="1" s="1"/>
  <c r="H9" i="1" s="1"/>
  <c r="H10" i="1" s="1"/>
  <c r="H11" i="1" s="1"/>
  <c r="H12" i="1" s="1"/>
  <c r="H13" i="1" s="1"/>
</calcChain>
</file>

<file path=xl/sharedStrings.xml><?xml version="1.0" encoding="utf-8"?>
<sst xmlns="http://schemas.openxmlformats.org/spreadsheetml/2006/main" count="123" uniqueCount="36">
  <si>
    <t>Stage</t>
  </si>
  <si>
    <t>PN</t>
  </si>
  <si>
    <t>LNA</t>
  </si>
  <si>
    <t>MGA-16116</t>
  </si>
  <si>
    <t>DSA</t>
  </si>
  <si>
    <t>PE43713</t>
  </si>
  <si>
    <t>Data Sheet</t>
  </si>
  <si>
    <t>http://www.avagotech.com/docs/AV02-3721EN</t>
  </si>
  <si>
    <t>http://www.psemi.com/pdf/datasheets/pe43713ds.pdf</t>
  </si>
  <si>
    <t>NF [dB]</t>
  </si>
  <si>
    <t>Gain [dB]</t>
  </si>
  <si>
    <t>SAW Filter 902-928MHz</t>
  </si>
  <si>
    <t>SF2098H</t>
  </si>
  <si>
    <t>http://wireless.murata.com/RFM/data/sf2098h.pdf</t>
  </si>
  <si>
    <t>Mixer</t>
  </si>
  <si>
    <t>TRF37B32</t>
  </si>
  <si>
    <t>http://www.ti.com/lit/ds/symlink/trf37b32.pdf</t>
  </si>
  <si>
    <t>https://www.minicircuits.com/pdfs/XLF-151+.pdf</t>
  </si>
  <si>
    <t>XLF-151+</t>
  </si>
  <si>
    <t>Nfactor</t>
  </si>
  <si>
    <t>IF Amp</t>
  </si>
  <si>
    <t>LMH6554LE</t>
  </si>
  <si>
    <t>http://www.ti.com/lit/ds/symlink/lmh6554.pdf</t>
  </si>
  <si>
    <t>Lumped element LPF</t>
  </si>
  <si>
    <t>N/A</t>
  </si>
  <si>
    <t>Total</t>
  </si>
  <si>
    <t>Prev Gain</t>
  </si>
  <si>
    <t>NFactor Cumulative</t>
  </si>
  <si>
    <t>Prev Gain [dB)</t>
  </si>
  <si>
    <t>Cascade Noise Figure</t>
  </si>
  <si>
    <t>ADC</t>
  </si>
  <si>
    <t>ADS42LB69</t>
  </si>
  <si>
    <t>http://www.ti.com/lit/ds/symlink/ads42lb69.pdf</t>
  </si>
  <si>
    <t>Reflectionless LPF</t>
  </si>
  <si>
    <t>MAX2031</t>
  </si>
  <si>
    <t>http://datasheets.maximintegrated.com/en/ds/MAX2031.pdf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</si>
</sst>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2" fontId="0" fillId="0" borderId="0" xfId="0" applyNumberFormat="1"/>
    <xf numFmtId="0" fontId="1" fillId="0" borderId="0" xfId="0" applyFont="1"/>
    <xf numFmtId="0" fontId="0" fillId="2" borderId="0" xfId="0" applyFill="1"/>
    <xf numFmtId="165" fontId="0" fillId="2" borderId="0" xfId="0" applyNumberFormat="1" applyFill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lmh6554.pdf" TargetMode="External"/><Relationship Id="rId3" Type="http://schemas.openxmlformats.org/officeDocument/2006/relationships/hyperlink" Target="http://wireless.murata.com/RFM/data/sf2098h.pdf" TargetMode="External"/><Relationship Id="rId7" Type="http://schemas.openxmlformats.org/officeDocument/2006/relationships/hyperlink" Target="http://www.ti.com/lit/ds/symlink/lmh6554.pdf" TargetMode="External"/><Relationship Id="rId2" Type="http://schemas.openxmlformats.org/officeDocument/2006/relationships/hyperlink" Target="http://www.psemi.com/pdf/datasheets/pe43713ds.pdf" TargetMode="External"/><Relationship Id="rId1" Type="http://schemas.openxmlformats.org/officeDocument/2006/relationships/hyperlink" Target="http://www.avagotech.com/docs/AV02-3721EN" TargetMode="External"/><Relationship Id="rId6" Type="http://schemas.openxmlformats.org/officeDocument/2006/relationships/hyperlink" Target="http://www.psemi.com/pdf/datasheets/pe43713ds.pdf" TargetMode="External"/><Relationship Id="rId5" Type="http://schemas.openxmlformats.org/officeDocument/2006/relationships/hyperlink" Target="https://www.minicircuits.com/pdfs/XLF-151+.pdf" TargetMode="External"/><Relationship Id="rId4" Type="http://schemas.openxmlformats.org/officeDocument/2006/relationships/hyperlink" Target="http://www.ti.com/lit/ds/symlink/trf37b32.pdf" TargetMode="External"/><Relationship Id="rId9" Type="http://schemas.openxmlformats.org/officeDocument/2006/relationships/hyperlink" Target="http://www.ti.com/lit/ds/symlink/ads42lb69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lmh6554.pdf" TargetMode="External"/><Relationship Id="rId3" Type="http://schemas.openxmlformats.org/officeDocument/2006/relationships/hyperlink" Target="http://wireless.murata.com/RFM/data/sf2098h.pdf" TargetMode="External"/><Relationship Id="rId7" Type="http://schemas.openxmlformats.org/officeDocument/2006/relationships/hyperlink" Target="http://www.ti.com/lit/ds/symlink/lmh6554.pdf" TargetMode="External"/><Relationship Id="rId2" Type="http://schemas.openxmlformats.org/officeDocument/2006/relationships/hyperlink" Target="http://www.psemi.com/pdf/datasheets/pe43713ds.pdf" TargetMode="External"/><Relationship Id="rId1" Type="http://schemas.openxmlformats.org/officeDocument/2006/relationships/hyperlink" Target="http://www.avagotech.com/docs/AV02-3721EN" TargetMode="External"/><Relationship Id="rId6" Type="http://schemas.openxmlformats.org/officeDocument/2006/relationships/hyperlink" Target="http://www.psemi.com/pdf/datasheets/pe43713ds.pdf" TargetMode="External"/><Relationship Id="rId5" Type="http://schemas.openxmlformats.org/officeDocument/2006/relationships/hyperlink" Target="https://www.minicircuits.com/pdfs/XLF-151+.pdf" TargetMode="External"/><Relationship Id="rId4" Type="http://schemas.openxmlformats.org/officeDocument/2006/relationships/hyperlink" Target="http://www.ti.com/lit/ds/symlink/trf37b32.pdf" TargetMode="External"/><Relationship Id="rId9" Type="http://schemas.openxmlformats.org/officeDocument/2006/relationships/hyperlink" Target="http://www.ti.com/lit/ds/symlink/ads42lb69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ads42lb69.pdf" TargetMode="External"/><Relationship Id="rId3" Type="http://schemas.openxmlformats.org/officeDocument/2006/relationships/hyperlink" Target="http://wireless.murata.com/RFM/data/sf2098h.pdf" TargetMode="External"/><Relationship Id="rId7" Type="http://schemas.openxmlformats.org/officeDocument/2006/relationships/hyperlink" Target="http://www.ti.com/lit/ds/symlink/lmh6554.pdf" TargetMode="External"/><Relationship Id="rId2" Type="http://schemas.openxmlformats.org/officeDocument/2006/relationships/hyperlink" Target="http://www.psemi.com/pdf/datasheets/pe43713ds.pdf" TargetMode="External"/><Relationship Id="rId1" Type="http://schemas.openxmlformats.org/officeDocument/2006/relationships/hyperlink" Target="http://www.avagotech.com/docs/AV02-3721EN" TargetMode="External"/><Relationship Id="rId6" Type="http://schemas.openxmlformats.org/officeDocument/2006/relationships/hyperlink" Target="http://www.ti.com/lit/ds/symlink/lmh6554.pdf" TargetMode="External"/><Relationship Id="rId5" Type="http://schemas.openxmlformats.org/officeDocument/2006/relationships/hyperlink" Target="http://www.psemi.com/pdf/datasheets/pe43713ds.pdf" TargetMode="External"/><Relationship Id="rId4" Type="http://schemas.openxmlformats.org/officeDocument/2006/relationships/hyperlink" Target="https://www.minicircuits.com/pdfs/XLF-151+.pdf" TargetMode="External"/><Relationship Id="rId9" Type="http://schemas.openxmlformats.org/officeDocument/2006/relationships/hyperlink" Target="http://www.avagotech.com/docs/AV02-3721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16" sqref="H16"/>
    </sheetView>
  </sheetViews>
  <sheetFormatPr defaultRowHeight="15" x14ac:dyDescent="0.25"/>
  <cols>
    <col min="1" max="1" width="28.28515625" customWidth="1"/>
    <col min="2" max="2" width="15.85546875" customWidth="1"/>
    <col min="6" max="6" width="13.85546875" bestFit="1" customWidth="1"/>
    <col min="7" max="7" width="9.5703125" bestFit="1" customWidth="1"/>
    <col min="8" max="8" width="18.42578125" bestFit="1" customWidth="1"/>
    <col min="9" max="9" width="60.42578125" customWidth="1"/>
  </cols>
  <sheetData>
    <row r="1" spans="1:9" x14ac:dyDescent="0.25">
      <c r="A1" s="3" t="s">
        <v>0</v>
      </c>
      <c r="B1" s="3" t="s">
        <v>1</v>
      </c>
      <c r="C1" s="3" t="s">
        <v>10</v>
      </c>
      <c r="D1" s="3" t="s">
        <v>9</v>
      </c>
      <c r="E1" s="3" t="s">
        <v>19</v>
      </c>
      <c r="F1" s="3" t="s">
        <v>28</v>
      </c>
      <c r="G1" s="3" t="s">
        <v>26</v>
      </c>
      <c r="H1" s="3" t="s">
        <v>27</v>
      </c>
      <c r="I1" s="3" t="s">
        <v>6</v>
      </c>
    </row>
    <row r="2" spans="1:9" x14ac:dyDescent="0.25">
      <c r="A2" t="s">
        <v>2</v>
      </c>
      <c r="B2" t="s">
        <v>3</v>
      </c>
      <c r="C2">
        <v>18.399999999999999</v>
      </c>
      <c r="D2">
        <v>0.27</v>
      </c>
      <c r="E2" s="4">
        <f>10^(D2/10)</f>
        <v>1.0641430182243161</v>
      </c>
      <c r="F2" s="4">
        <v>0</v>
      </c>
      <c r="G2" s="5">
        <f>10^(F2/10)</f>
        <v>1</v>
      </c>
      <c r="H2" s="6">
        <f>E2</f>
        <v>1.0641430182243161</v>
      </c>
      <c r="I2" s="1" t="s">
        <v>7</v>
      </c>
    </row>
    <row r="3" spans="1:9" x14ac:dyDescent="0.25">
      <c r="A3" t="s">
        <v>4</v>
      </c>
      <c r="B3" t="s">
        <v>5</v>
      </c>
      <c r="C3">
        <v>-1.5</v>
      </c>
      <c r="D3">
        <v>1.5</v>
      </c>
      <c r="E3" s="4">
        <f t="shared" ref="E3:E11" si="0">10^(D3/10)</f>
        <v>1.4125375446227544</v>
      </c>
      <c r="F3" s="4">
        <f>SUM(C2)</f>
        <v>18.399999999999999</v>
      </c>
      <c r="G3" s="5">
        <f t="shared" ref="G3:G11" si="1">10^(F3/10)</f>
        <v>69.183097091893657</v>
      </c>
      <c r="H3" s="6">
        <f>H2+(E3-1)/G3</f>
        <v>1.070105999963552</v>
      </c>
      <c r="I3" s="1" t="s">
        <v>8</v>
      </c>
    </row>
    <row r="4" spans="1:9" x14ac:dyDescent="0.25">
      <c r="A4" t="s">
        <v>11</v>
      </c>
      <c r="B4" t="s">
        <v>12</v>
      </c>
      <c r="C4">
        <v>-2</v>
      </c>
      <c r="D4">
        <v>2</v>
      </c>
      <c r="E4" s="4">
        <f t="shared" si="0"/>
        <v>1.5848931924611136</v>
      </c>
      <c r="F4" s="4">
        <f>SUM(C2:C3)</f>
        <v>16.899999999999999</v>
      </c>
      <c r="G4" s="5">
        <f t="shared" si="1"/>
        <v>48.977881936844632</v>
      </c>
      <c r="H4" s="6">
        <f t="shared" ref="H4:H10" si="2">H3+(E4-1)/G4</f>
        <v>1.0820479862098196</v>
      </c>
      <c r="I4" s="1" t="s">
        <v>13</v>
      </c>
    </row>
    <row r="5" spans="1:9" x14ac:dyDescent="0.25">
      <c r="A5" t="s">
        <v>14</v>
      </c>
      <c r="B5" t="s">
        <v>15</v>
      </c>
      <c r="C5">
        <v>10</v>
      </c>
      <c r="D5">
        <v>9.5</v>
      </c>
      <c r="E5" s="4">
        <f t="shared" si="0"/>
        <v>8.9125093813374576</v>
      </c>
      <c r="F5" s="4">
        <f>SUM(C2:C4)</f>
        <v>14.899999999999999</v>
      </c>
      <c r="G5" s="5">
        <f t="shared" si="1"/>
        <v>30.902954325135905</v>
      </c>
      <c r="H5" s="6">
        <f t="shared" si="2"/>
        <v>1.3380917708295175</v>
      </c>
      <c r="I5" s="1" t="s">
        <v>16</v>
      </c>
    </row>
    <row r="6" spans="1:9" x14ac:dyDescent="0.25">
      <c r="A6" t="s">
        <v>33</v>
      </c>
      <c r="B6" t="s">
        <v>18</v>
      </c>
      <c r="C6">
        <v>-1.4</v>
      </c>
      <c r="D6">
        <v>1.4</v>
      </c>
      <c r="E6" s="4">
        <f t="shared" si="0"/>
        <v>1.3803842646028848</v>
      </c>
      <c r="F6" s="4">
        <f>SUM(C2:C5)</f>
        <v>24.9</v>
      </c>
      <c r="G6" s="5">
        <f t="shared" si="1"/>
        <v>309.02954325135909</v>
      </c>
      <c r="H6" s="6">
        <f t="shared" si="2"/>
        <v>1.3393226701817309</v>
      </c>
      <c r="I6" s="1" t="s">
        <v>17</v>
      </c>
    </row>
    <row r="7" spans="1:9" x14ac:dyDescent="0.25">
      <c r="A7" t="s">
        <v>4</v>
      </c>
      <c r="B7" t="s">
        <v>5</v>
      </c>
      <c r="C7">
        <v>-1.5</v>
      </c>
      <c r="D7">
        <v>1.5</v>
      </c>
      <c r="E7" s="4">
        <f t="shared" si="0"/>
        <v>1.4125375446227544</v>
      </c>
      <c r="F7" s="4">
        <f>SUM(C2:C6)</f>
        <v>23.5</v>
      </c>
      <c r="G7" s="5">
        <f t="shared" si="1"/>
        <v>223.87211385683412</v>
      </c>
      <c r="H7" s="6">
        <f t="shared" si="2"/>
        <v>1.3411654077050232</v>
      </c>
      <c r="I7" s="1" t="s">
        <v>8</v>
      </c>
    </row>
    <row r="8" spans="1:9" x14ac:dyDescent="0.25">
      <c r="A8" t="s">
        <v>20</v>
      </c>
      <c r="B8" t="s">
        <v>21</v>
      </c>
      <c r="C8">
        <v>12</v>
      </c>
      <c r="D8">
        <v>7.7</v>
      </c>
      <c r="E8" s="4">
        <f t="shared" si="0"/>
        <v>5.8884365535558905</v>
      </c>
      <c r="F8" s="4">
        <f>SUM(C2:C7)</f>
        <v>22</v>
      </c>
      <c r="G8" s="5">
        <f t="shared" si="1"/>
        <v>158.48931924611153</v>
      </c>
      <c r="H8" s="6">
        <f t="shared" si="2"/>
        <v>1.3720093571699385</v>
      </c>
      <c r="I8" s="1" t="s">
        <v>22</v>
      </c>
    </row>
    <row r="9" spans="1:9" x14ac:dyDescent="0.25">
      <c r="A9" t="s">
        <v>23</v>
      </c>
      <c r="B9" t="s">
        <v>24</v>
      </c>
      <c r="C9">
        <v>-2</v>
      </c>
      <c r="D9">
        <v>2</v>
      </c>
      <c r="E9" s="4">
        <f t="shared" si="0"/>
        <v>1.5848931924611136</v>
      </c>
      <c r="F9" s="4">
        <f>SUM(C2:C8)</f>
        <v>34</v>
      </c>
      <c r="G9" s="5">
        <f t="shared" si="1"/>
        <v>2511.8864315095811</v>
      </c>
      <c r="H9" s="6">
        <f t="shared" si="2"/>
        <v>1.3722422073438652</v>
      </c>
    </row>
    <row r="10" spans="1:9" x14ac:dyDescent="0.25">
      <c r="A10" t="s">
        <v>20</v>
      </c>
      <c r="B10" t="s">
        <v>21</v>
      </c>
      <c r="C10">
        <v>3</v>
      </c>
      <c r="D10">
        <v>7.7</v>
      </c>
      <c r="E10" s="4">
        <f t="shared" si="0"/>
        <v>5.8884365535558905</v>
      </c>
      <c r="F10" s="4">
        <f>SUM(C2:C9)</f>
        <v>32</v>
      </c>
      <c r="G10" s="5">
        <f t="shared" si="1"/>
        <v>1584.8931924611156</v>
      </c>
      <c r="H10" s="6">
        <f t="shared" si="2"/>
        <v>1.3753266022903567</v>
      </c>
      <c r="I10" s="1" t="s">
        <v>22</v>
      </c>
    </row>
    <row r="11" spans="1:9" x14ac:dyDescent="0.25">
      <c r="A11" t="s">
        <v>30</v>
      </c>
      <c r="B11" t="s">
        <v>31</v>
      </c>
      <c r="C11">
        <v>0</v>
      </c>
      <c r="D11">
        <v>3</v>
      </c>
      <c r="E11" s="4">
        <f t="shared" si="0"/>
        <v>1.9952623149688797</v>
      </c>
      <c r="F11" s="4">
        <f>SUM(C2:C10)</f>
        <v>35</v>
      </c>
      <c r="G11" s="5">
        <f t="shared" si="1"/>
        <v>3162.2776601683804</v>
      </c>
      <c r="H11" s="6">
        <f t="shared" ref="H11" si="3">H10+(E11-1)/G11</f>
        <v>1.3756413318688201</v>
      </c>
      <c r="I11" s="1" t="s">
        <v>32</v>
      </c>
    </row>
    <row r="12" spans="1:9" x14ac:dyDescent="0.25">
      <c r="A12" s="3" t="s">
        <v>25</v>
      </c>
      <c r="C12">
        <f>SUM(C2:C11)</f>
        <v>35</v>
      </c>
      <c r="H12" s="2">
        <f>H11</f>
        <v>1.3756413318688201</v>
      </c>
    </row>
    <row r="13" spans="1:9" x14ac:dyDescent="0.25">
      <c r="H13" s="2">
        <f>10*LOG(H12)</f>
        <v>1.3850521595260088</v>
      </c>
      <c r="I13" t="s">
        <v>29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10" r:id="rId8"/>
    <hyperlink ref="I11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36" sqref="C36"/>
    </sheetView>
  </sheetViews>
  <sheetFormatPr defaultRowHeight="15" x14ac:dyDescent="0.25"/>
  <cols>
    <col min="1" max="1" width="28.28515625" customWidth="1"/>
    <col min="2" max="2" width="15.85546875" customWidth="1"/>
    <col min="6" max="6" width="13.85546875" bestFit="1" customWidth="1"/>
    <col min="7" max="7" width="9.5703125" bestFit="1" customWidth="1"/>
    <col min="8" max="8" width="18.42578125" bestFit="1" customWidth="1"/>
    <col min="9" max="9" width="60.42578125" customWidth="1"/>
  </cols>
  <sheetData>
    <row r="1" spans="1:9" x14ac:dyDescent="0.25">
      <c r="A1" s="3" t="s">
        <v>0</v>
      </c>
      <c r="B1" s="3" t="s">
        <v>1</v>
      </c>
      <c r="C1" s="3" t="s">
        <v>10</v>
      </c>
      <c r="D1" s="3" t="s">
        <v>9</v>
      </c>
      <c r="E1" s="3" t="s">
        <v>19</v>
      </c>
      <c r="F1" s="3" t="s">
        <v>28</v>
      </c>
      <c r="G1" s="3" t="s">
        <v>26</v>
      </c>
      <c r="H1" s="3" t="s">
        <v>27</v>
      </c>
      <c r="I1" s="3" t="s">
        <v>6</v>
      </c>
    </row>
    <row r="2" spans="1:9" x14ac:dyDescent="0.25">
      <c r="A2" t="s">
        <v>2</v>
      </c>
      <c r="B2" t="s">
        <v>3</v>
      </c>
      <c r="C2">
        <v>18.399999999999999</v>
      </c>
      <c r="D2">
        <v>0.27</v>
      </c>
      <c r="E2" s="4">
        <f>10^(D2/10)</f>
        <v>1.0641430182243161</v>
      </c>
      <c r="F2" s="4">
        <v>0</v>
      </c>
      <c r="G2" s="5">
        <f>10^(F2/10)</f>
        <v>1</v>
      </c>
      <c r="H2" s="6">
        <f>E2</f>
        <v>1.0641430182243161</v>
      </c>
      <c r="I2" s="1" t="s">
        <v>7</v>
      </c>
    </row>
    <row r="3" spans="1:9" x14ac:dyDescent="0.25">
      <c r="A3" t="s">
        <v>4</v>
      </c>
      <c r="B3" t="s">
        <v>5</v>
      </c>
      <c r="C3">
        <v>-1.5</v>
      </c>
      <c r="D3">
        <v>1.5</v>
      </c>
      <c r="E3" s="4">
        <f t="shared" ref="E3:E11" si="0">10^(D3/10)</f>
        <v>1.4125375446227544</v>
      </c>
      <c r="F3" s="4">
        <f>SUM(C2)</f>
        <v>18.399999999999999</v>
      </c>
      <c r="G3" s="5">
        <f t="shared" ref="G3:G11" si="1">10^(F3/10)</f>
        <v>69.183097091893657</v>
      </c>
      <c r="H3" s="6">
        <f>H2+(E3-1)/G3</f>
        <v>1.070105999963552</v>
      </c>
      <c r="I3" s="1" t="s">
        <v>8</v>
      </c>
    </row>
    <row r="4" spans="1:9" x14ac:dyDescent="0.25">
      <c r="A4" t="s">
        <v>11</v>
      </c>
      <c r="B4" t="s">
        <v>12</v>
      </c>
      <c r="C4">
        <v>-2</v>
      </c>
      <c r="D4">
        <v>2</v>
      </c>
      <c r="E4" s="4">
        <f t="shared" si="0"/>
        <v>1.5848931924611136</v>
      </c>
      <c r="F4" s="4">
        <f>SUM(C2:C3)</f>
        <v>16.899999999999999</v>
      </c>
      <c r="G4" s="5">
        <f t="shared" si="1"/>
        <v>48.977881936844632</v>
      </c>
      <c r="H4" s="6">
        <f t="shared" ref="H4:H11" si="2">H3+(E4-1)/G4</f>
        <v>1.0820479862098196</v>
      </c>
      <c r="I4" s="1" t="s">
        <v>13</v>
      </c>
    </row>
    <row r="5" spans="1:9" x14ac:dyDescent="0.25">
      <c r="A5" t="s">
        <v>14</v>
      </c>
      <c r="B5" t="s">
        <v>34</v>
      </c>
      <c r="C5">
        <v>-7</v>
      </c>
      <c r="D5">
        <v>7</v>
      </c>
      <c r="E5" s="4">
        <f t="shared" si="0"/>
        <v>5.0118723362727229</v>
      </c>
      <c r="F5" s="4">
        <f>SUM(C2:C4)</f>
        <v>14.899999999999999</v>
      </c>
      <c r="G5" s="5">
        <f t="shared" si="1"/>
        <v>30.902954325135905</v>
      </c>
      <c r="H5" s="6">
        <f t="shared" si="2"/>
        <v>1.2118696302527496</v>
      </c>
      <c r="I5" s="1" t="s">
        <v>16</v>
      </c>
    </row>
    <row r="6" spans="1:9" x14ac:dyDescent="0.25">
      <c r="A6" t="s">
        <v>33</v>
      </c>
      <c r="B6" t="s">
        <v>18</v>
      </c>
      <c r="C6">
        <v>-1.4</v>
      </c>
      <c r="D6">
        <v>1.4</v>
      </c>
      <c r="E6" s="4">
        <f t="shared" si="0"/>
        <v>1.3803842646028848</v>
      </c>
      <c r="F6" s="4">
        <f>SUM(C2:C5)</f>
        <v>7.8999999999999986</v>
      </c>
      <c r="G6" s="5">
        <f t="shared" si="1"/>
        <v>6.1659500186148204</v>
      </c>
      <c r="H6" s="6">
        <f t="shared" si="2"/>
        <v>1.2735607343736906</v>
      </c>
      <c r="I6" s="1" t="s">
        <v>17</v>
      </c>
    </row>
    <row r="7" spans="1:9" x14ac:dyDescent="0.25">
      <c r="A7" t="s">
        <v>4</v>
      </c>
      <c r="B7" t="s">
        <v>5</v>
      </c>
      <c r="C7">
        <v>-1.5</v>
      </c>
      <c r="D7">
        <v>1.5</v>
      </c>
      <c r="E7" s="4">
        <f t="shared" si="0"/>
        <v>1.4125375446227544</v>
      </c>
      <c r="F7" s="4">
        <f>SUM(C2:C6)</f>
        <v>6.4999999999999982</v>
      </c>
      <c r="G7" s="5">
        <f t="shared" si="1"/>
        <v>4.46683592150963</v>
      </c>
      <c r="H7" s="6">
        <f t="shared" si="2"/>
        <v>1.3659163865336945</v>
      </c>
      <c r="I7" s="1" t="s">
        <v>8</v>
      </c>
    </row>
    <row r="8" spans="1:9" x14ac:dyDescent="0.25">
      <c r="A8" t="s">
        <v>20</v>
      </c>
      <c r="B8" t="s">
        <v>21</v>
      </c>
      <c r="C8">
        <v>12</v>
      </c>
      <c r="D8">
        <v>7.7</v>
      </c>
      <c r="E8" s="4">
        <f t="shared" si="0"/>
        <v>5.8884365535558905</v>
      </c>
      <c r="F8" s="4">
        <f>SUM(C2:C7)</f>
        <v>4.9999999999999982</v>
      </c>
      <c r="G8" s="5">
        <f t="shared" si="1"/>
        <v>3.1622776601683782</v>
      </c>
      <c r="H8" s="6">
        <f t="shared" si="2"/>
        <v>2.9117757571797247</v>
      </c>
      <c r="I8" s="1" t="s">
        <v>22</v>
      </c>
    </row>
    <row r="9" spans="1:9" x14ac:dyDescent="0.25">
      <c r="A9" t="s">
        <v>23</v>
      </c>
      <c r="B9" t="s">
        <v>24</v>
      </c>
      <c r="C9">
        <v>-2</v>
      </c>
      <c r="D9">
        <v>2</v>
      </c>
      <c r="E9" s="4">
        <f t="shared" si="0"/>
        <v>1.5848931924611136</v>
      </c>
      <c r="F9" s="4">
        <f>SUM(C2:C8)</f>
        <v>17</v>
      </c>
      <c r="G9" s="5">
        <f t="shared" si="1"/>
        <v>50.118723362727238</v>
      </c>
      <c r="H9" s="6">
        <f t="shared" si="2"/>
        <v>2.9234459106317199</v>
      </c>
    </row>
    <row r="10" spans="1:9" x14ac:dyDescent="0.25">
      <c r="A10" t="s">
        <v>20</v>
      </c>
      <c r="B10" t="s">
        <v>21</v>
      </c>
      <c r="C10">
        <v>12</v>
      </c>
      <c r="D10">
        <v>7.7</v>
      </c>
      <c r="E10" s="4">
        <f t="shared" si="0"/>
        <v>5.8884365535558905</v>
      </c>
      <c r="F10" s="4">
        <f>SUM(C2:C9)</f>
        <v>15</v>
      </c>
      <c r="G10" s="5">
        <f t="shared" si="1"/>
        <v>31.622776601683803</v>
      </c>
      <c r="H10" s="6">
        <f t="shared" si="2"/>
        <v>3.0780318476963227</v>
      </c>
      <c r="I10" s="1" t="s">
        <v>22</v>
      </c>
    </row>
    <row r="11" spans="1:9" x14ac:dyDescent="0.25">
      <c r="A11" t="s">
        <v>30</v>
      </c>
      <c r="B11" t="s">
        <v>31</v>
      </c>
      <c r="C11">
        <v>0</v>
      </c>
      <c r="D11">
        <v>3</v>
      </c>
      <c r="E11" s="4">
        <f t="shared" si="0"/>
        <v>1.9952623149688797</v>
      </c>
      <c r="F11" s="4">
        <f>SUM(C2:C10)</f>
        <v>27</v>
      </c>
      <c r="G11" s="5">
        <f t="shared" si="1"/>
        <v>501.18723362727269</v>
      </c>
      <c r="H11" s="6">
        <f t="shared" si="2"/>
        <v>3.0800176570868887</v>
      </c>
      <c r="I11" s="1" t="s">
        <v>32</v>
      </c>
    </row>
    <row r="17" spans="1:9" x14ac:dyDescent="0.25">
      <c r="A17" s="3" t="s">
        <v>25</v>
      </c>
      <c r="C17">
        <f>SUM(C2:C11)</f>
        <v>27</v>
      </c>
      <c r="H17" s="2">
        <f>H11</f>
        <v>3.0800176570868887</v>
      </c>
    </row>
    <row r="18" spans="1:9" x14ac:dyDescent="0.25">
      <c r="H18" s="2">
        <f>10*LOG(H17)</f>
        <v>4.8855320622558116</v>
      </c>
      <c r="I18" t="s">
        <v>29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10" r:id="rId8"/>
    <hyperlink ref="I11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22" sqref="I22"/>
    </sheetView>
  </sheetViews>
  <sheetFormatPr defaultRowHeight="15" x14ac:dyDescent="0.25"/>
  <cols>
    <col min="1" max="1" width="28.28515625" customWidth="1"/>
    <col min="2" max="2" width="15.85546875" customWidth="1"/>
    <col min="6" max="6" width="13.85546875" bestFit="1" customWidth="1"/>
    <col min="7" max="7" width="15.85546875" customWidth="1"/>
    <col min="8" max="8" width="18.42578125" bestFit="1" customWidth="1"/>
    <col min="9" max="9" width="60.42578125" customWidth="1"/>
  </cols>
  <sheetData>
    <row r="1" spans="1:9" x14ac:dyDescent="0.25">
      <c r="A1" s="3" t="s">
        <v>0</v>
      </c>
      <c r="B1" s="3" t="s">
        <v>1</v>
      </c>
      <c r="C1" s="3" t="s">
        <v>10</v>
      </c>
      <c r="D1" s="3" t="s">
        <v>9</v>
      </c>
      <c r="E1" s="3" t="s">
        <v>19</v>
      </c>
      <c r="F1" s="3" t="s">
        <v>28</v>
      </c>
      <c r="G1" s="3" t="s">
        <v>26</v>
      </c>
      <c r="H1" s="3" t="s">
        <v>27</v>
      </c>
      <c r="I1" s="3" t="s">
        <v>6</v>
      </c>
    </row>
    <row r="2" spans="1:9" x14ac:dyDescent="0.25">
      <c r="A2" t="s">
        <v>2</v>
      </c>
      <c r="B2" t="s">
        <v>3</v>
      </c>
      <c r="C2">
        <v>18.399999999999999</v>
      </c>
      <c r="D2">
        <v>0.27</v>
      </c>
      <c r="E2" s="4">
        <f>10^(D2/10)</f>
        <v>1.0641430182243161</v>
      </c>
      <c r="F2" s="4">
        <v>0</v>
      </c>
      <c r="G2" s="5">
        <f>10^(F2/10)</f>
        <v>1</v>
      </c>
      <c r="H2" s="6">
        <f>E2</f>
        <v>1.0641430182243161</v>
      </c>
      <c r="I2" s="1" t="s">
        <v>7</v>
      </c>
    </row>
    <row r="3" spans="1:9" x14ac:dyDescent="0.25">
      <c r="A3" t="s">
        <v>4</v>
      </c>
      <c r="B3" t="s">
        <v>5</v>
      </c>
      <c r="C3">
        <v>-1.5</v>
      </c>
      <c r="D3">
        <v>1.5</v>
      </c>
      <c r="E3" s="4">
        <f t="shared" ref="E3:E12" si="0">10^(D3/10)</f>
        <v>1.4125375446227544</v>
      </c>
      <c r="F3" s="4">
        <f>SUM(C2)</f>
        <v>18.399999999999999</v>
      </c>
      <c r="G3" s="5">
        <f t="shared" ref="G3:G12" si="1">10^(F3/10)</f>
        <v>69.183097091893657</v>
      </c>
      <c r="H3" s="6">
        <f>H2+(E3-1)/G3</f>
        <v>1.070105999963552</v>
      </c>
      <c r="I3" s="1" t="s">
        <v>8</v>
      </c>
    </row>
    <row r="4" spans="1:9" x14ac:dyDescent="0.25">
      <c r="A4" t="s">
        <v>2</v>
      </c>
      <c r="B4" t="s">
        <v>3</v>
      </c>
      <c r="C4">
        <v>18.399999999999999</v>
      </c>
      <c r="D4">
        <v>0.27</v>
      </c>
      <c r="E4" s="4">
        <f t="shared" si="0"/>
        <v>1.0641430182243161</v>
      </c>
      <c r="F4" s="4">
        <f>SUM(C2:C3)</f>
        <v>16.899999999999999</v>
      </c>
      <c r="G4" s="5">
        <f t="shared" si="1"/>
        <v>48.977881936844632</v>
      </c>
      <c r="H4" s="6">
        <f>H3+(E4-1)/G4</f>
        <v>1.0714156323054942</v>
      </c>
      <c r="I4" s="1" t="s">
        <v>7</v>
      </c>
    </row>
    <row r="5" spans="1:9" x14ac:dyDescent="0.25">
      <c r="A5" t="s">
        <v>11</v>
      </c>
      <c r="B5" t="s">
        <v>12</v>
      </c>
      <c r="C5">
        <v>-2</v>
      </c>
      <c r="D5">
        <v>2</v>
      </c>
      <c r="E5" s="4">
        <f t="shared" si="0"/>
        <v>1.5848931924611136</v>
      </c>
      <c r="F5" s="4">
        <f>SUM(C2:C4)</f>
        <v>35.299999999999997</v>
      </c>
      <c r="G5" s="5">
        <f t="shared" si="1"/>
        <v>3388.4415613920255</v>
      </c>
      <c r="H5" s="6">
        <f>H3+(E5-1)/G5</f>
        <v>1.0702786141821725</v>
      </c>
      <c r="I5" s="1" t="s">
        <v>13</v>
      </c>
    </row>
    <row r="6" spans="1:9" x14ac:dyDescent="0.25">
      <c r="A6" t="s">
        <v>14</v>
      </c>
      <c r="B6" t="s">
        <v>34</v>
      </c>
      <c r="C6">
        <v>-7</v>
      </c>
      <c r="D6">
        <v>7</v>
      </c>
      <c r="E6" s="4">
        <f t="shared" si="0"/>
        <v>5.0118723362727229</v>
      </c>
      <c r="F6" s="4">
        <f>SUM(C2:C5)</f>
        <v>33.299999999999997</v>
      </c>
      <c r="G6" s="5">
        <f t="shared" si="1"/>
        <v>2137.9620895022326</v>
      </c>
      <c r="H6" s="6">
        <f t="shared" ref="H6:H12" si="2">H5+(E6-1)/G6</f>
        <v>1.0721551078562053</v>
      </c>
      <c r="I6" s="1" t="s">
        <v>35</v>
      </c>
    </row>
    <row r="7" spans="1:9" x14ac:dyDescent="0.25">
      <c r="A7" t="s">
        <v>33</v>
      </c>
      <c r="B7" t="s">
        <v>18</v>
      </c>
      <c r="C7">
        <v>-1.4</v>
      </c>
      <c r="D7">
        <v>1.4</v>
      </c>
      <c r="E7" s="4">
        <f t="shared" si="0"/>
        <v>1.3803842646028848</v>
      </c>
      <c r="F7" s="4">
        <f>SUM(C2:C6)</f>
        <v>26.299999999999997</v>
      </c>
      <c r="G7" s="5">
        <f t="shared" si="1"/>
        <v>426.57951880159294</v>
      </c>
      <c r="H7" s="6">
        <f t="shared" si="2"/>
        <v>1.0730468156101816</v>
      </c>
      <c r="I7" s="1" t="s">
        <v>17</v>
      </c>
    </row>
    <row r="8" spans="1:9" x14ac:dyDescent="0.25">
      <c r="A8" t="s">
        <v>4</v>
      </c>
      <c r="B8" t="s">
        <v>5</v>
      </c>
      <c r="C8">
        <v>-1.5</v>
      </c>
      <c r="D8">
        <v>1.5</v>
      </c>
      <c r="E8" s="4">
        <f t="shared" si="0"/>
        <v>1.4125375446227544</v>
      </c>
      <c r="F8" s="4">
        <f>SUM(C2:C7)</f>
        <v>24.9</v>
      </c>
      <c r="G8" s="5">
        <f t="shared" si="1"/>
        <v>309.02954325135909</v>
      </c>
      <c r="H8" s="6">
        <f t="shared" si="2"/>
        <v>1.0743817609370341</v>
      </c>
      <c r="I8" s="1" t="s">
        <v>8</v>
      </c>
    </row>
    <row r="9" spans="1:9" x14ac:dyDescent="0.25">
      <c r="A9" t="s">
        <v>20</v>
      </c>
      <c r="B9" t="s">
        <v>21</v>
      </c>
      <c r="C9">
        <v>12</v>
      </c>
      <c r="D9">
        <v>7.7</v>
      </c>
      <c r="E9" s="4">
        <f t="shared" si="0"/>
        <v>5.8884365535558905</v>
      </c>
      <c r="F9" s="4">
        <f>SUM(C2:C8)</f>
        <v>23.4</v>
      </c>
      <c r="G9" s="5">
        <f t="shared" si="1"/>
        <v>218.77616239495524</v>
      </c>
      <c r="H9" s="6">
        <f t="shared" si="2"/>
        <v>1.0967262270801545</v>
      </c>
      <c r="I9" s="1" t="s">
        <v>22</v>
      </c>
    </row>
    <row r="10" spans="1:9" x14ac:dyDescent="0.25">
      <c r="A10" t="s">
        <v>23</v>
      </c>
      <c r="B10" t="s">
        <v>24</v>
      </c>
      <c r="C10">
        <v>-2</v>
      </c>
      <c r="D10">
        <v>2</v>
      </c>
      <c r="E10" s="4">
        <f t="shared" si="0"/>
        <v>1.5848931924611136</v>
      </c>
      <c r="F10" s="4">
        <f>SUM(C2:C9)</f>
        <v>35.4</v>
      </c>
      <c r="G10" s="5">
        <f t="shared" si="1"/>
        <v>3467.3685045253224</v>
      </c>
      <c r="H10" s="6">
        <f t="shared" si="2"/>
        <v>1.0968949121194567</v>
      </c>
    </row>
    <row r="11" spans="1:9" x14ac:dyDescent="0.25">
      <c r="A11" t="s">
        <v>20</v>
      </c>
      <c r="B11" t="s">
        <v>21</v>
      </c>
      <c r="C11">
        <v>12</v>
      </c>
      <c r="D11">
        <v>7.7</v>
      </c>
      <c r="E11" s="4">
        <f t="shared" si="0"/>
        <v>5.8884365535558905</v>
      </c>
      <c r="F11" s="4">
        <f>SUM(C2:C10)</f>
        <v>33.4</v>
      </c>
      <c r="G11" s="5">
        <f t="shared" si="1"/>
        <v>2187.7616239495528</v>
      </c>
      <c r="H11" s="6">
        <f t="shared" si="2"/>
        <v>1.0991293587337687</v>
      </c>
      <c r="I11" s="1" t="s">
        <v>22</v>
      </c>
    </row>
    <row r="12" spans="1:9" x14ac:dyDescent="0.25">
      <c r="A12" t="s">
        <v>30</v>
      </c>
      <c r="B12" t="s">
        <v>31</v>
      </c>
      <c r="C12">
        <v>0</v>
      </c>
      <c r="D12">
        <v>3</v>
      </c>
      <c r="E12" s="4">
        <f t="shared" si="0"/>
        <v>1.9952623149688797</v>
      </c>
      <c r="F12" s="4">
        <f>SUM(C2:C11)</f>
        <v>45.4</v>
      </c>
      <c r="G12" s="5">
        <f t="shared" si="1"/>
        <v>34673.685045253202</v>
      </c>
      <c r="H12" s="6">
        <f t="shared" si="2"/>
        <v>1.0991580624124713</v>
      </c>
      <c r="I12" s="1" t="s">
        <v>32</v>
      </c>
    </row>
    <row r="18" spans="1:9" x14ac:dyDescent="0.25">
      <c r="A18" s="3" t="s">
        <v>25</v>
      </c>
      <c r="C18">
        <f>SUM(C2:C12)</f>
        <v>45.4</v>
      </c>
      <c r="H18" s="2">
        <f>H12</f>
        <v>1.0991580624124713</v>
      </c>
    </row>
    <row r="19" spans="1:9" x14ac:dyDescent="0.25">
      <c r="H19" s="2">
        <f>10*LOG(H18)</f>
        <v>0.4106014983710855</v>
      </c>
      <c r="I19" t="s">
        <v>29</v>
      </c>
    </row>
  </sheetData>
  <hyperlinks>
    <hyperlink ref="I2" r:id="rId1"/>
    <hyperlink ref="I3" r:id="rId2"/>
    <hyperlink ref="I5" r:id="rId3"/>
    <hyperlink ref="I7" r:id="rId4"/>
    <hyperlink ref="I8" r:id="rId5"/>
    <hyperlink ref="I9" r:id="rId6"/>
    <hyperlink ref="I11" r:id="rId7"/>
    <hyperlink ref="I12" r:id="rId8"/>
    <hyperlink ref="I4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MAX2031-1LNA</vt:lpstr>
      <vt:lpstr>MAX2031-2LNA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echiu</dc:creator>
  <cp:lastModifiedBy>echiu</cp:lastModifiedBy>
  <dcterms:created xsi:type="dcterms:W3CDTF">2016-09-13T22:51:47Z</dcterms:created>
  <dcterms:modified xsi:type="dcterms:W3CDTF">2016-10-11T01:50:10Z</dcterms:modified>
</cp:coreProperties>
</file>