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0" i="1"/>
  <c r="S9" i="1"/>
  <c r="S8" i="1"/>
  <c r="F12" i="1" l="1"/>
  <c r="J30" i="1"/>
  <c r="I30" i="1"/>
  <c r="P21" i="1" l="1"/>
  <c r="P20" i="1" s="1"/>
  <c r="F20" i="1"/>
  <c r="G20" i="1" s="1"/>
  <c r="Q22" i="1"/>
  <c r="G22" i="1"/>
  <c r="E22" i="1"/>
  <c r="G21" i="1"/>
  <c r="E21" i="1"/>
  <c r="E20" i="1"/>
  <c r="G18" i="1"/>
  <c r="G17" i="1"/>
  <c r="G16" i="1"/>
  <c r="G15" i="1"/>
  <c r="G14" i="1"/>
  <c r="G13" i="1"/>
  <c r="G11" i="1"/>
  <c r="G10" i="1"/>
  <c r="G9" i="1"/>
  <c r="G8" i="1"/>
  <c r="I8" i="1" s="1"/>
  <c r="I9" i="1" s="1"/>
  <c r="G7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M7" i="1" s="1"/>
  <c r="M8" i="1" s="1"/>
  <c r="Q21" i="1" l="1"/>
  <c r="Q20" i="1"/>
  <c r="P19" i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M9" i="1"/>
  <c r="M10" i="1" s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8" i="1"/>
  <c r="J9" i="1"/>
  <c r="I7" i="1"/>
  <c r="J7" i="1" s="1"/>
  <c r="G19" i="1"/>
  <c r="G12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Q19" i="1" l="1"/>
  <c r="Q18" i="1"/>
  <c r="I10" i="1"/>
  <c r="Q17" i="1" l="1"/>
  <c r="I11" i="1"/>
  <c r="J10" i="1"/>
  <c r="Q16" i="1" l="1"/>
  <c r="J11" i="1"/>
  <c r="I12" i="1"/>
  <c r="Q15" i="1" l="1"/>
  <c r="J12" i="1"/>
  <c r="S12" i="1" s="1"/>
  <c r="I13" i="1"/>
  <c r="Q14" i="1" l="1"/>
  <c r="I14" i="1"/>
  <c r="J13" i="1"/>
  <c r="S13" i="1" s="1"/>
  <c r="Q13" i="1" l="1"/>
  <c r="I15" i="1"/>
  <c r="J14" i="1"/>
  <c r="S14" i="1" s="1"/>
  <c r="Q12" i="1" l="1"/>
  <c r="I16" i="1"/>
  <c r="J15" i="1"/>
  <c r="S15" i="1" s="1"/>
  <c r="Q11" i="1" l="1"/>
  <c r="I17" i="1"/>
  <c r="J16" i="1"/>
  <c r="S16" i="1" s="1"/>
  <c r="Q10" i="1" l="1"/>
  <c r="I18" i="1"/>
  <c r="J17" i="1"/>
  <c r="S17" i="1" s="1"/>
  <c r="Q9" i="1" l="1"/>
  <c r="I19" i="1"/>
  <c r="I20" i="1" s="1"/>
  <c r="J18" i="1"/>
  <c r="S18" i="1" s="1"/>
  <c r="Q7" i="1" l="1"/>
  <c r="Q8" i="1"/>
  <c r="I21" i="1"/>
  <c r="J20" i="1"/>
  <c r="J19" i="1"/>
  <c r="S19" i="1" s="1"/>
  <c r="S20" i="1" l="1"/>
  <c r="J21" i="1"/>
  <c r="S21" i="1" s="1"/>
  <c r="I22" i="1"/>
  <c r="J22" i="1" l="1"/>
  <c r="S22" i="1" s="1"/>
</calcChain>
</file>

<file path=xl/sharedStrings.xml><?xml version="1.0" encoding="utf-8"?>
<sst xmlns="http://schemas.openxmlformats.org/spreadsheetml/2006/main" count="58" uniqueCount="41">
  <si>
    <t xml:space="preserve">Graviton Receiver Analog Front End Cascade Analysis </t>
  </si>
  <si>
    <t>desc</t>
  </si>
  <si>
    <t>gain</t>
  </si>
  <si>
    <t>dB</t>
  </si>
  <si>
    <t>antenna filter</t>
  </si>
  <si>
    <t>circulator</t>
  </si>
  <si>
    <t>adder</t>
  </si>
  <si>
    <t>filter</t>
  </si>
  <si>
    <t>amp</t>
  </si>
  <si>
    <t>input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</si>
  <si>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</si>
  <si>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</si>
  <si>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</si>
  <si>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</si>
  <si>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</si>
  <si>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</si>
  <si>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</si>
  <si>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</si>
  <si>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</si>
  <si>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</si>
  <si>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</si>
  <si>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</si>
  <si>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</si>
  <si>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</si>
  <si>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mixer (MAX2031)</t>
  </si>
  <si>
    <t>DSA</t>
  </si>
  <si>
    <t>LNA</t>
  </si>
  <si>
    <t>Rt</t>
  </si>
  <si>
    <t>Rg</t>
  </si>
  <si>
    <t>Rf</t>
  </si>
  <si>
    <t>feedback</t>
  </si>
  <si>
    <t>Rs</t>
  </si>
  <si>
    <t>gain(dB)</t>
  </si>
  <si>
    <t>gain(V/V)</t>
  </si>
  <si>
    <t>LNA (MAAL-009120)</t>
  </si>
  <si>
    <t>Full Scale Mixer Input</t>
  </si>
  <si>
    <t>DSA #2 Setting</t>
  </si>
  <si>
    <t>DSA #1 Setting</t>
  </si>
  <si>
    <t>end-to-end Noise Figure</t>
  </si>
  <si>
    <t>Full Scale Antenna Input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</si>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</sst>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48">
    <xf numFmtId="0" fontId="0" fillId="0" borderId="0" xfId="0"/>
    <xf numFmtId="164" fontId="0" fillId="0" borderId="0" xfId="0" applyNumberFormat="1"/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0" borderId="3" xfId="0" applyBorder="1"/>
    <xf numFmtId="164" fontId="0" fillId="0" borderId="3" xfId="0" applyNumberFormat="1" applyBorder="1"/>
    <xf numFmtId="3" fontId="0" fillId="0" borderId="3" xfId="0" applyNumberFormat="1" applyBorder="1"/>
    <xf numFmtId="2" fontId="0" fillId="0" borderId="4" xfId="0" applyNumberFormat="1" applyBorder="1"/>
    <xf numFmtId="0" fontId="5" fillId="0" borderId="2" xfId="0" applyFont="1" applyBorder="1"/>
    <xf numFmtId="165" fontId="4" fillId="0" borderId="0" xfId="0" applyNumberFormat="1" applyFont="1"/>
    <xf numFmtId="165" fontId="0" fillId="0" borderId="3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7" xfId="0" applyFont="1" applyBorder="1"/>
    <xf numFmtId="165" fontId="4" fillId="0" borderId="8" xfId="0" applyNumberFormat="1" applyFont="1" applyBorder="1"/>
    <xf numFmtId="0" fontId="0" fillId="0" borderId="7" xfId="0" applyBorder="1"/>
    <xf numFmtId="165" fontId="3" fillId="0" borderId="8" xfId="0" applyNumberFormat="1" applyFont="1" applyBorder="1"/>
    <xf numFmtId="165" fontId="0" fillId="0" borderId="8" xfId="0" applyNumberFormat="1" applyBorder="1"/>
    <xf numFmtId="0" fontId="1" fillId="2" borderId="7" xfId="0" applyFont="1" applyFill="1" applyBorder="1"/>
    <xf numFmtId="0" fontId="0" fillId="0" borderId="9" xfId="0" applyBorder="1"/>
    <xf numFmtId="165" fontId="0" fillId="0" borderId="10" xfId="0" applyNumberFormat="1" applyBorder="1"/>
    <xf numFmtId="0" fontId="0" fillId="3" borderId="7" xfId="0" applyFill="1" applyBorder="1"/>
    <xf numFmtId="0" fontId="0" fillId="0" borderId="11" xfId="0" applyBorder="1"/>
    <xf numFmtId="165" fontId="0" fillId="0" borderId="12" xfId="0" applyNumberFormat="1" applyBorder="1"/>
    <xf numFmtId="165" fontId="0" fillId="0" borderId="0" xfId="0" applyNumberFormat="1" applyFill="1"/>
    <xf numFmtId="164" fontId="0" fillId="0" borderId="0" xfId="0" applyNumberFormat="1" applyBorder="1"/>
    <xf numFmtId="165" fontId="0" fillId="0" borderId="0" xfId="0" applyNumberFormat="1" applyFill="1" applyBorder="1"/>
    <xf numFmtId="165" fontId="6" fillId="0" borderId="13" xfId="0" applyNumberFormat="1" applyFont="1" applyBorder="1"/>
    <xf numFmtId="0" fontId="0" fillId="0" borderId="13" xfId="0" applyBorder="1"/>
    <xf numFmtId="0" fontId="0" fillId="2" borderId="0" xfId="0" applyFill="1"/>
    <xf numFmtId="0" fontId="4" fillId="0" borderId="13" xfId="0" applyFont="1" applyBorder="1"/>
    <xf numFmtId="165" fontId="0" fillId="0" borderId="8" xfId="0" applyNumberFormat="1" applyFill="1" applyBorder="1"/>
    <xf numFmtId="0" fontId="0" fillId="0" borderId="7" xfId="0" applyFont="1" applyFill="1" applyBorder="1"/>
    <xf numFmtId="165" fontId="0" fillId="0" borderId="8" xfId="0" applyNumberFormat="1" applyFont="1" applyFill="1" applyBorder="1"/>
    <xf numFmtId="165" fontId="0" fillId="5" borderId="8" xfId="0" applyNumberFormat="1" applyFont="1" applyFill="1" applyBorder="1"/>
    <xf numFmtId="0" fontId="0" fillId="5" borderId="7" xfId="0" applyFont="1" applyFill="1" applyBorder="1"/>
    <xf numFmtId="0" fontId="0" fillId="0" borderId="0" xfId="0" applyFill="1"/>
    <xf numFmtId="0" fontId="2" fillId="4" borderId="1" xfId="1"/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52"/>
  <sheetViews>
    <sheetView tabSelected="1" zoomScaleNormal="100" workbookViewId="0">
      <selection activeCell="O31" sqref="O31"/>
    </sheetView>
  </sheetViews>
  <sheetFormatPr defaultRowHeight="15" x14ac:dyDescent="0.25"/>
  <cols>
    <col min="3" max="3" width="26.42578125" customWidth="1"/>
    <col min="7" max="7" width="9.5703125" bestFit="1" customWidth="1"/>
    <col min="9" max="9" width="9.42578125" customWidth="1"/>
    <col min="10" max="10" width="11.85546875" bestFit="1" customWidth="1"/>
    <col min="11" max="11" width="11.85546875" customWidth="1"/>
    <col min="13" max="15" width="15.5703125" customWidth="1"/>
    <col min="23" max="24" width="3.7109375" bestFit="1" customWidth="1"/>
  </cols>
  <sheetData>
    <row r="2" spans="2:19" x14ac:dyDescent="0.25">
      <c r="C2" t="s">
        <v>0</v>
      </c>
    </row>
    <row r="5" spans="2:19" x14ac:dyDescent="0.25">
      <c r="C5" s="8" t="s">
        <v>1</v>
      </c>
      <c r="D5" s="16" t="s">
        <v>2</v>
      </c>
      <c r="E5" s="17" t="s">
        <v>2</v>
      </c>
      <c r="F5" s="8" t="s">
        <v>22</v>
      </c>
      <c r="G5" s="8" t="s">
        <v>20</v>
      </c>
      <c r="I5" s="8" t="s">
        <v>21</v>
      </c>
      <c r="J5" s="8" t="s">
        <v>23</v>
      </c>
      <c r="K5" s="8"/>
      <c r="L5" s="8" t="s">
        <v>19</v>
      </c>
      <c r="M5" s="8" t="s">
        <v>19</v>
      </c>
      <c r="N5" s="8" t="s">
        <v>17</v>
      </c>
      <c r="O5" s="8" t="s">
        <v>18</v>
      </c>
      <c r="P5" s="8" t="s">
        <v>13</v>
      </c>
      <c r="Q5" s="8" t="s">
        <v>13</v>
      </c>
      <c r="S5" s="8" t="s">
        <v>15</v>
      </c>
    </row>
    <row r="6" spans="2:19" ht="15.75" thickBot="1" x14ac:dyDescent="0.3">
      <c r="C6" s="8"/>
      <c r="D6" s="18" t="s">
        <v>3</v>
      </c>
      <c r="E6" s="19" t="s">
        <v>14</v>
      </c>
      <c r="F6" s="8" t="s">
        <v>3</v>
      </c>
      <c r="G6" s="8"/>
      <c r="I6" s="8"/>
      <c r="J6" s="8" t="s">
        <v>3</v>
      </c>
      <c r="K6" s="8"/>
      <c r="L6" s="8" t="s">
        <v>3</v>
      </c>
      <c r="M6" s="8" t="s">
        <v>14</v>
      </c>
      <c r="N6" s="8" t="s">
        <v>10</v>
      </c>
      <c r="O6" s="8" t="s">
        <v>10</v>
      </c>
      <c r="P6" s="8" t="s">
        <v>10</v>
      </c>
      <c r="Q6" s="8" t="s">
        <v>12</v>
      </c>
      <c r="S6" s="8" t="s">
        <v>40</v>
      </c>
    </row>
    <row r="7" spans="2:19" ht="16.5" thickTop="1" thickBot="1" x14ac:dyDescent="0.3">
      <c r="C7" t="s">
        <v>9</v>
      </c>
      <c r="D7" s="20">
        <v>0</v>
      </c>
      <c r="E7" s="21">
        <f>10^(D7/10)</f>
        <v>1</v>
      </c>
      <c r="F7" s="6">
        <v>0</v>
      </c>
      <c r="G7" s="14">
        <f>10^(F7/10)</f>
        <v>1</v>
      </c>
      <c r="I7" s="14">
        <f>G7</f>
        <v>1</v>
      </c>
      <c r="J7" s="14">
        <f t="shared" ref="J7:J20" si="0">10*LOG10(I7)</f>
        <v>0</v>
      </c>
      <c r="K7" s="14"/>
      <c r="L7" s="6">
        <v>0</v>
      </c>
      <c r="M7" s="14">
        <f>E7</f>
        <v>1</v>
      </c>
      <c r="N7" s="6"/>
      <c r="O7" s="6"/>
      <c r="P7" s="37">
        <f t="shared" ref="P7:P17" si="1">P8-D7</f>
        <v>-30.8</v>
      </c>
      <c r="Q7" s="7">
        <f>10^((P7-30)/10)*1000000</f>
        <v>0.83176377110266908</v>
      </c>
    </row>
    <row r="8" spans="2:19" ht="15.75" thickTop="1" x14ac:dyDescent="0.25">
      <c r="C8" t="s">
        <v>4</v>
      </c>
      <c r="D8" s="22">
        <v>-1</v>
      </c>
      <c r="E8" s="23">
        <f>10^(D8/10)</f>
        <v>0.79432823472428149</v>
      </c>
      <c r="F8">
        <v>1</v>
      </c>
      <c r="G8" s="3">
        <f t="shared" ref="G8:G22" si="2">10^(F8/10)</f>
        <v>1.2589254117941673</v>
      </c>
      <c r="I8" s="1">
        <f>I7+((G8-1)/M7)</f>
        <v>1.2589254117941673</v>
      </c>
      <c r="J8" s="3">
        <f t="shared" si="0"/>
        <v>1.0000000000000002</v>
      </c>
      <c r="K8" s="3"/>
      <c r="L8">
        <f>D8+L7</f>
        <v>-1</v>
      </c>
      <c r="M8" s="3">
        <f>M7*E8</f>
        <v>0.79432823472428149</v>
      </c>
      <c r="P8">
        <f t="shared" si="1"/>
        <v>-30.8</v>
      </c>
      <c r="Q8" s="5">
        <f t="shared" ref="Q8:Q22" si="3">10^((P8-30)/10)*1000000</f>
        <v>0.83176377110266908</v>
      </c>
      <c r="S8" s="4">
        <f>J8-J7</f>
        <v>1.0000000000000002</v>
      </c>
    </row>
    <row r="9" spans="2:19" x14ac:dyDescent="0.25">
      <c r="C9" t="s">
        <v>5</v>
      </c>
      <c r="D9" s="22">
        <v>-0.8</v>
      </c>
      <c r="E9" s="24">
        <f t="shared" ref="E9:E22" si="4">10^(D9/10)</f>
        <v>0.83176377110267097</v>
      </c>
      <c r="F9">
        <v>0.8</v>
      </c>
      <c r="G9" s="3">
        <f t="shared" si="2"/>
        <v>1.2022644346174129</v>
      </c>
      <c r="I9" s="1">
        <f t="shared" ref="I9:I19" si="5">I8+((G9-1)/M8)</f>
        <v>1.5135612484362082</v>
      </c>
      <c r="J9" s="3">
        <f t="shared" si="0"/>
        <v>1.8000000000000003</v>
      </c>
      <c r="K9" s="3"/>
      <c r="L9">
        <f t="shared" ref="L9:L15" si="6">D9+L8</f>
        <v>-1.8</v>
      </c>
      <c r="M9" s="3">
        <f t="shared" ref="M9:M19" si="7">M8*E9</f>
        <v>0.660693448007596</v>
      </c>
      <c r="P9">
        <f t="shared" si="1"/>
        <v>-31.8</v>
      </c>
      <c r="Q9" s="5">
        <f t="shared" si="3"/>
        <v>0.66069344800759511</v>
      </c>
      <c r="S9" s="4">
        <f t="shared" ref="S9:S22" si="8">J9-J8</f>
        <v>0.8</v>
      </c>
    </row>
    <row r="10" spans="2:19" x14ac:dyDescent="0.25">
      <c r="C10" t="s">
        <v>6</v>
      </c>
      <c r="D10" s="22">
        <v>-0.4</v>
      </c>
      <c r="E10" s="24">
        <f t="shared" si="4"/>
        <v>0.91201083935590965</v>
      </c>
      <c r="F10">
        <v>0.4</v>
      </c>
      <c r="G10" s="3">
        <f t="shared" si="2"/>
        <v>1.0964781961431851</v>
      </c>
      <c r="I10" s="1">
        <f t="shared" si="5"/>
        <v>1.6595869074375609</v>
      </c>
      <c r="J10" s="3">
        <f t="shared" si="0"/>
        <v>2.2000000000000006</v>
      </c>
      <c r="K10" s="3"/>
      <c r="L10">
        <f t="shared" si="6"/>
        <v>-2.2000000000000002</v>
      </c>
      <c r="M10" s="3">
        <f t="shared" si="7"/>
        <v>0.60255958607435767</v>
      </c>
      <c r="P10">
        <f t="shared" si="1"/>
        <v>-32.6</v>
      </c>
      <c r="Q10" s="5">
        <f t="shared" si="3"/>
        <v>0.54954087385762418</v>
      </c>
      <c r="S10" s="4">
        <f t="shared" si="8"/>
        <v>0.40000000000000036</v>
      </c>
    </row>
    <row r="11" spans="2:19" x14ac:dyDescent="0.25">
      <c r="C11" t="s">
        <v>26</v>
      </c>
      <c r="D11" s="22">
        <v>18.399999999999999</v>
      </c>
      <c r="E11" s="24">
        <f t="shared" si="4"/>
        <v>69.183097091893657</v>
      </c>
      <c r="F11">
        <v>0.27</v>
      </c>
      <c r="G11" s="3">
        <f t="shared" si="2"/>
        <v>1.0641430182243161</v>
      </c>
      <c r="I11" s="1">
        <f t="shared" si="5"/>
        <v>1.7660378206861647</v>
      </c>
      <c r="J11" s="3">
        <f t="shared" si="0"/>
        <v>2.4700000000000006</v>
      </c>
      <c r="K11" s="3"/>
      <c r="L11">
        <f t="shared" si="6"/>
        <v>16.2</v>
      </c>
      <c r="M11" s="3">
        <f t="shared" si="7"/>
        <v>41.686938347033539</v>
      </c>
      <c r="N11">
        <v>2.4</v>
      </c>
      <c r="O11">
        <v>-27.4</v>
      </c>
      <c r="P11">
        <f t="shared" si="1"/>
        <v>-33</v>
      </c>
      <c r="Q11" s="5">
        <f t="shared" si="3"/>
        <v>0.50118723362727213</v>
      </c>
      <c r="S11" s="4">
        <f t="shared" si="8"/>
        <v>0.27</v>
      </c>
    </row>
    <row r="12" spans="2:19" x14ac:dyDescent="0.25">
      <c r="C12" s="8" t="s">
        <v>25</v>
      </c>
      <c r="D12" s="25">
        <v>-8</v>
      </c>
      <c r="E12" s="40">
        <f t="shared" si="4"/>
        <v>0.15848931924611132</v>
      </c>
      <c r="F12">
        <f>ABS(D12)</f>
        <v>8</v>
      </c>
      <c r="G12" s="3">
        <f t="shared" si="2"/>
        <v>6.3095734448019343</v>
      </c>
      <c r="I12" s="1">
        <f t="shared" si="5"/>
        <v>1.8934056163395907</v>
      </c>
      <c r="J12" s="3">
        <f t="shared" si="0"/>
        <v>2.7724366101505176</v>
      </c>
      <c r="K12" s="3"/>
      <c r="L12">
        <f t="shared" si="6"/>
        <v>8.1999999999999993</v>
      </c>
      <c r="M12" s="3">
        <f t="shared" si="7"/>
        <v>6.6069344800759584</v>
      </c>
      <c r="P12">
        <f t="shared" si="1"/>
        <v>-14.600000000000001</v>
      </c>
      <c r="Q12" s="5">
        <f t="shared" si="3"/>
        <v>34.673685045253158</v>
      </c>
      <c r="S12" s="4">
        <f t="shared" si="8"/>
        <v>0.30243661015051693</v>
      </c>
    </row>
    <row r="13" spans="2:19" x14ac:dyDescent="0.25">
      <c r="C13" s="8" t="s">
        <v>34</v>
      </c>
      <c r="D13" s="39">
        <v>14</v>
      </c>
      <c r="E13" s="24">
        <f t="shared" si="4"/>
        <v>25.118864315095799</v>
      </c>
      <c r="F13">
        <v>1.4</v>
      </c>
      <c r="G13" s="3">
        <f t="shared" si="2"/>
        <v>1.3803842646028848</v>
      </c>
      <c r="I13" s="1">
        <f t="shared" si="5"/>
        <v>1.9509791045813738</v>
      </c>
      <c r="J13" s="3">
        <f t="shared" si="0"/>
        <v>2.9025261802926816</v>
      </c>
      <c r="K13" s="3"/>
      <c r="L13">
        <f t="shared" si="6"/>
        <v>22.2</v>
      </c>
      <c r="M13" s="3">
        <f t="shared" si="7"/>
        <v>165.95869074375599</v>
      </c>
      <c r="P13">
        <f t="shared" si="1"/>
        <v>-22.6</v>
      </c>
      <c r="Q13" s="5">
        <f t="shared" si="3"/>
        <v>5.4954087385762387</v>
      </c>
      <c r="S13" s="4">
        <f t="shared" si="8"/>
        <v>0.13008957014216405</v>
      </c>
    </row>
    <row r="14" spans="2:19" ht="15.75" thickBot="1" x14ac:dyDescent="0.3">
      <c r="C14" t="s">
        <v>7</v>
      </c>
      <c r="D14" s="22">
        <v>-2</v>
      </c>
      <c r="E14" s="24">
        <f t="shared" si="4"/>
        <v>0.63095734448019325</v>
      </c>
      <c r="F14">
        <v>2</v>
      </c>
      <c r="G14" s="3">
        <f t="shared" si="2"/>
        <v>1.5848931924611136</v>
      </c>
      <c r="I14" s="1">
        <f t="shared" si="5"/>
        <v>1.9545034345808445</v>
      </c>
      <c r="J14" s="3">
        <f t="shared" si="0"/>
        <v>2.9103643793951068</v>
      </c>
      <c r="K14" s="3"/>
      <c r="L14">
        <f t="shared" si="6"/>
        <v>20.2</v>
      </c>
      <c r="M14" s="3">
        <f t="shared" si="7"/>
        <v>104.7128548050899</v>
      </c>
      <c r="P14">
        <f t="shared" si="1"/>
        <v>-8.6000000000000014</v>
      </c>
      <c r="Q14" s="5">
        <f t="shared" si="3"/>
        <v>138.03842646028821</v>
      </c>
      <c r="S14" s="4">
        <f t="shared" si="8"/>
        <v>7.8381991024252251E-3</v>
      </c>
    </row>
    <row r="15" spans="2:19" ht="16.5" thickTop="1" thickBot="1" x14ac:dyDescent="0.3">
      <c r="B15" s="13" t="s">
        <v>16</v>
      </c>
      <c r="C15" s="9" t="s">
        <v>24</v>
      </c>
      <c r="D15" s="26">
        <v>-7</v>
      </c>
      <c r="E15" s="27">
        <f t="shared" si="4"/>
        <v>0.19952623149688795</v>
      </c>
      <c r="F15" s="9">
        <v>7</v>
      </c>
      <c r="G15" s="15">
        <f t="shared" si="2"/>
        <v>5.0118723362727229</v>
      </c>
      <c r="H15" s="9"/>
      <c r="I15" s="10">
        <f t="shared" si="5"/>
        <v>1.9928165179528941</v>
      </c>
      <c r="J15" s="15">
        <f t="shared" si="0"/>
        <v>2.9946731430066196</v>
      </c>
      <c r="K15" s="15"/>
      <c r="L15" s="9">
        <f t="shared" si="6"/>
        <v>13.2</v>
      </c>
      <c r="M15" s="15">
        <f t="shared" si="7"/>
        <v>20.892961308540382</v>
      </c>
      <c r="N15" s="9">
        <v>0</v>
      </c>
      <c r="O15" s="9">
        <v>-10</v>
      </c>
      <c r="P15" s="35">
        <f t="shared" si="1"/>
        <v>-10.600000000000001</v>
      </c>
      <c r="Q15" s="11">
        <f t="shared" si="3"/>
        <v>87.096358995607886</v>
      </c>
      <c r="R15" s="9"/>
      <c r="S15" s="12">
        <f t="shared" si="8"/>
        <v>8.4308763611512738E-2</v>
      </c>
    </row>
    <row r="16" spans="2:19" x14ac:dyDescent="0.25">
      <c r="C16" t="s">
        <v>7</v>
      </c>
      <c r="D16" s="22">
        <v>-1.4</v>
      </c>
      <c r="E16" s="24">
        <f t="shared" si="4"/>
        <v>0.72443596007499012</v>
      </c>
      <c r="F16">
        <v>1.4</v>
      </c>
      <c r="G16" s="3">
        <f t="shared" si="2"/>
        <v>1.3803842646028848</v>
      </c>
      <c r="I16" s="1">
        <f t="shared" si="5"/>
        <v>2.0110228535213897</v>
      </c>
      <c r="J16" s="3">
        <f t="shared" si="0"/>
        <v>3.0341700600292594</v>
      </c>
      <c r="K16" s="3"/>
      <c r="L16">
        <f t="shared" ref="L16:L19" si="9">D16+L15</f>
        <v>11.799999999999999</v>
      </c>
      <c r="M16" s="3">
        <f t="shared" si="7"/>
        <v>15.135612484362074</v>
      </c>
      <c r="P16">
        <f t="shared" si="1"/>
        <v>-17.600000000000001</v>
      </c>
      <c r="Q16" s="5">
        <f t="shared" si="3"/>
        <v>17.378008287493742</v>
      </c>
      <c r="S16" s="4">
        <f t="shared" si="8"/>
        <v>3.9496917022639799E-2</v>
      </c>
    </row>
    <row r="17" spans="3:30" x14ac:dyDescent="0.25">
      <c r="C17" s="44" t="s">
        <v>8</v>
      </c>
      <c r="D17" s="44">
        <v>16</v>
      </c>
      <c r="E17" s="24">
        <f t="shared" si="4"/>
        <v>39.810717055349755</v>
      </c>
      <c r="F17" s="43">
        <v>7</v>
      </c>
      <c r="G17" s="31">
        <f t="shared" si="2"/>
        <v>5.0118723362727229</v>
      </c>
      <c r="I17" s="1">
        <f t="shared" si="5"/>
        <v>2.2760846302032212</v>
      </c>
      <c r="J17" s="31">
        <f t="shared" si="0"/>
        <v>3.571884061180004</v>
      </c>
      <c r="K17" s="31"/>
      <c r="L17">
        <f t="shared" si="9"/>
        <v>27.799999999999997</v>
      </c>
      <c r="M17" s="3">
        <f t="shared" si="7"/>
        <v>602.55958607435787</v>
      </c>
      <c r="P17">
        <f t="shared" si="1"/>
        <v>-19</v>
      </c>
      <c r="Q17" s="5">
        <f t="shared" si="3"/>
        <v>12.589254117941659</v>
      </c>
      <c r="S17" s="4">
        <f t="shared" si="8"/>
        <v>0.53771400115074464</v>
      </c>
    </row>
    <row r="18" spans="3:30" x14ac:dyDescent="0.25">
      <c r="C18" t="s">
        <v>7</v>
      </c>
      <c r="D18" s="28">
        <v>-3</v>
      </c>
      <c r="E18" s="38">
        <f t="shared" si="4"/>
        <v>0.50118723362727224</v>
      </c>
      <c r="F18" s="2">
        <v>3</v>
      </c>
      <c r="G18" s="31">
        <f t="shared" si="2"/>
        <v>1.9952623149688797</v>
      </c>
      <c r="I18" s="1">
        <f t="shared" si="5"/>
        <v>2.2777363545106093</v>
      </c>
      <c r="J18" s="31">
        <f t="shared" si="0"/>
        <v>3.575034535413355</v>
      </c>
      <c r="K18" s="31"/>
      <c r="L18">
        <f t="shared" si="9"/>
        <v>24.799999999999997</v>
      </c>
      <c r="M18" s="3">
        <f t="shared" si="7"/>
        <v>301.99517204020168</v>
      </c>
      <c r="P18">
        <f>P19-D18</f>
        <v>-3</v>
      </c>
      <c r="Q18" s="5">
        <f t="shared" si="3"/>
        <v>501.18723362727212</v>
      </c>
      <c r="S18" s="4">
        <f t="shared" si="8"/>
        <v>3.1504742333510194E-3</v>
      </c>
    </row>
    <row r="19" spans="3:30" x14ac:dyDescent="0.25">
      <c r="C19" s="8"/>
      <c r="D19" s="25">
        <v>0</v>
      </c>
      <c r="E19" s="40">
        <f t="shared" si="4"/>
        <v>1</v>
      </c>
      <c r="F19" s="43">
        <v>7</v>
      </c>
      <c r="G19" s="3">
        <f t="shared" si="2"/>
        <v>5.0118723362727229</v>
      </c>
      <c r="I19" s="1">
        <f t="shared" si="5"/>
        <v>2.291020912370159</v>
      </c>
      <c r="J19" s="31">
        <f t="shared" si="0"/>
        <v>3.6002905343449259</v>
      </c>
      <c r="K19" s="31"/>
      <c r="L19">
        <f t="shared" si="9"/>
        <v>24.799999999999997</v>
      </c>
      <c r="M19" s="3">
        <f t="shared" si="7"/>
        <v>301.99517204020168</v>
      </c>
      <c r="P19">
        <f t="shared" ref="P19:P21" si="10">P20-D19</f>
        <v>-6</v>
      </c>
      <c r="Q19" s="5">
        <f t="shared" si="3"/>
        <v>251.18864315095774</v>
      </c>
      <c r="S19" s="4">
        <f t="shared" si="8"/>
        <v>2.5255998931570822E-2</v>
      </c>
    </row>
    <row r="20" spans="3:30" x14ac:dyDescent="0.25">
      <c r="C20" s="8" t="s">
        <v>25</v>
      </c>
      <c r="D20" s="25">
        <v>0</v>
      </c>
      <c r="E20" s="40">
        <f t="shared" si="4"/>
        <v>1</v>
      </c>
      <c r="F20">
        <f>ABS(D20)</f>
        <v>0</v>
      </c>
      <c r="G20" s="3">
        <f t="shared" si="2"/>
        <v>1</v>
      </c>
      <c r="I20" s="1">
        <f t="shared" ref="I20" si="11">I19+((G20-1)/M19)</f>
        <v>2.291020912370159</v>
      </c>
      <c r="J20" s="31">
        <f t="shared" si="0"/>
        <v>3.6002905343449259</v>
      </c>
      <c r="K20" s="31"/>
      <c r="L20">
        <f t="shared" ref="L20" si="12">D20+L19</f>
        <v>24.799999999999997</v>
      </c>
      <c r="M20" s="3">
        <f t="shared" ref="M20" si="13">M19*E20</f>
        <v>301.99517204020168</v>
      </c>
      <c r="P20">
        <f t="shared" si="10"/>
        <v>-6</v>
      </c>
      <c r="Q20" s="5">
        <f t="shared" si="3"/>
        <v>251.18864315095774</v>
      </c>
      <c r="S20" s="4">
        <f t="shared" si="8"/>
        <v>0</v>
      </c>
    </row>
    <row r="21" spans="3:30" ht="15.75" thickBot="1" x14ac:dyDescent="0.3">
      <c r="C21" t="s">
        <v>8</v>
      </c>
      <c r="D21" s="42">
        <v>16</v>
      </c>
      <c r="E21" s="41">
        <f t="shared" si="4"/>
        <v>39.810717055349755</v>
      </c>
      <c r="F21" s="2">
        <v>7</v>
      </c>
      <c r="G21" s="31">
        <f t="shared" si="2"/>
        <v>5.0118723362727229</v>
      </c>
      <c r="I21" s="1">
        <f t="shared" ref="I21:I22" si="14">I20+((G21-1)/M20)</f>
        <v>2.3043054702297088</v>
      </c>
      <c r="J21" s="33">
        <f t="shared" ref="J21:J22" si="15">10*LOG10(I21)</f>
        <v>3.6254005081083434</v>
      </c>
      <c r="K21" s="31"/>
      <c r="L21">
        <f t="shared" ref="L21:L22" si="16">D21+L20</f>
        <v>40.799999999999997</v>
      </c>
      <c r="M21" s="3">
        <f t="shared" ref="M21:M22" si="17">M20*E21</f>
        <v>12022.64434617414</v>
      </c>
      <c r="P21">
        <f t="shared" si="10"/>
        <v>-6</v>
      </c>
      <c r="Q21" s="5">
        <f t="shared" si="3"/>
        <v>251.18864315095774</v>
      </c>
      <c r="S21" s="4">
        <f t="shared" si="8"/>
        <v>2.5109973763417504E-2</v>
      </c>
    </row>
    <row r="22" spans="3:30" ht="16.5" thickTop="1" thickBot="1" x14ac:dyDescent="0.3">
      <c r="C22" t="s">
        <v>11</v>
      </c>
      <c r="D22" s="22">
        <v>0</v>
      </c>
      <c r="E22" s="24">
        <f t="shared" si="4"/>
        <v>1</v>
      </c>
      <c r="F22">
        <v>27</v>
      </c>
      <c r="G22" s="3">
        <f t="shared" si="2"/>
        <v>501.18723362727269</v>
      </c>
      <c r="I22" s="32">
        <f t="shared" si="14"/>
        <v>2.3459092321996322</v>
      </c>
      <c r="J22" s="34">
        <f t="shared" si="15"/>
        <v>3.703112044046418</v>
      </c>
      <c r="K22" s="31"/>
      <c r="L22">
        <f t="shared" si="16"/>
        <v>40.799999999999997</v>
      </c>
      <c r="M22" s="3">
        <f t="shared" si="17"/>
        <v>12022.64434617414</v>
      </c>
      <c r="P22" s="36">
        <v>10</v>
      </c>
      <c r="Q22" s="5">
        <f t="shared" si="3"/>
        <v>10000</v>
      </c>
      <c r="S22" s="4">
        <f t="shared" si="8"/>
        <v>7.7711535938074672E-2</v>
      </c>
    </row>
    <row r="23" spans="3:30" ht="15.75" thickTop="1" x14ac:dyDescent="0.25">
      <c r="D23" s="29"/>
      <c r="E23" s="30"/>
      <c r="G23" s="3"/>
      <c r="I23" s="1"/>
      <c r="J23" s="3"/>
      <c r="K23" s="3"/>
      <c r="M23" s="3"/>
      <c r="T23" s="4"/>
      <c r="U23" s="4"/>
    </row>
    <row r="24" spans="3:30" x14ac:dyDescent="0.25">
      <c r="M24" s="3"/>
      <c r="Y24" s="47" t="s">
        <v>38</v>
      </c>
      <c r="Z24" s="47"/>
      <c r="AA24" s="47"/>
      <c r="AB24" s="47"/>
      <c r="AC24" s="47"/>
      <c r="AD24" s="47"/>
    </row>
    <row r="25" spans="3:30" x14ac:dyDescent="0.25">
      <c r="Y25" s="46" t="s">
        <v>36</v>
      </c>
      <c r="Z25" s="46"/>
      <c r="AA25" s="46"/>
      <c r="AB25" s="46"/>
      <c r="AC25" s="46"/>
      <c r="AD25" s="46"/>
    </row>
    <row r="26" spans="3:30" x14ac:dyDescent="0.25">
      <c r="Y26">
        <v>0</v>
      </c>
      <c r="Z26">
        <v>-2</v>
      </c>
      <c r="AA26" s="8">
        <v>-4</v>
      </c>
      <c r="AB26" s="8">
        <v>-6</v>
      </c>
      <c r="AC26" s="8">
        <v>-8</v>
      </c>
      <c r="AD26" s="8">
        <v>-10</v>
      </c>
    </row>
    <row r="27" spans="3:30" x14ac:dyDescent="0.25">
      <c r="W27" s="45" t="s">
        <v>37</v>
      </c>
      <c r="X27" s="8">
        <v>-8</v>
      </c>
      <c r="Y27">
        <v>3.7</v>
      </c>
      <c r="Z27">
        <v>3.8</v>
      </c>
      <c r="AA27">
        <v>3.8</v>
      </c>
      <c r="AB27">
        <v>4</v>
      </c>
      <c r="AC27">
        <v>4.2</v>
      </c>
      <c r="AD27">
        <v>4.4000000000000004</v>
      </c>
    </row>
    <row r="28" spans="3:30" x14ac:dyDescent="0.25">
      <c r="W28" s="45"/>
      <c r="X28" s="8">
        <v>-10</v>
      </c>
      <c r="Y28">
        <v>4.3</v>
      </c>
      <c r="Z28">
        <v>4.4000000000000004</v>
      </c>
      <c r="AA28" s="8">
        <v>4.5</v>
      </c>
      <c r="AB28">
        <v>4.7</v>
      </c>
      <c r="AC28">
        <v>4.9000000000000004</v>
      </c>
      <c r="AD28">
        <v>5.3</v>
      </c>
    </row>
    <row r="29" spans="3:30" x14ac:dyDescent="0.25">
      <c r="E29" t="s">
        <v>31</v>
      </c>
      <c r="F29" t="s">
        <v>27</v>
      </c>
      <c r="G29" t="s">
        <v>28</v>
      </c>
      <c r="H29" t="s">
        <v>29</v>
      </c>
      <c r="I29" t="s">
        <v>33</v>
      </c>
      <c r="J29" t="s">
        <v>32</v>
      </c>
      <c r="K29" t="s">
        <v>30</v>
      </c>
      <c r="W29" s="45"/>
      <c r="X29" s="8">
        <v>-12</v>
      </c>
      <c r="Y29">
        <v>5.2</v>
      </c>
      <c r="Z29">
        <v>5.3</v>
      </c>
      <c r="AA29">
        <v>5.4</v>
      </c>
      <c r="AB29">
        <v>5.6</v>
      </c>
      <c r="AC29">
        <v>5.9</v>
      </c>
      <c r="AD29">
        <v>6.4</v>
      </c>
    </row>
    <row r="30" spans="3:30" x14ac:dyDescent="0.25">
      <c r="E30">
        <v>50</v>
      </c>
      <c r="F30">
        <v>147</v>
      </c>
      <c r="G30">
        <v>35.700000000000003</v>
      </c>
      <c r="H30">
        <v>200</v>
      </c>
      <c r="I30" s="3">
        <f>H30/G30</f>
        <v>5.6022408963585431</v>
      </c>
      <c r="J30" s="3">
        <f>20*LOG10(I30)</f>
        <v>14.96723559103576</v>
      </c>
      <c r="W30" s="45"/>
      <c r="X30" s="8">
        <v>-14</v>
      </c>
      <c r="Y30">
        <v>6.2</v>
      </c>
      <c r="Z30">
        <v>6.3</v>
      </c>
      <c r="AA30">
        <v>6.5</v>
      </c>
      <c r="AB30">
        <v>6.8</v>
      </c>
      <c r="AC30">
        <v>7.1</v>
      </c>
      <c r="AD30">
        <v>7.7</v>
      </c>
    </row>
    <row r="31" spans="3:30" x14ac:dyDescent="0.25">
      <c r="W31" s="45"/>
      <c r="X31" s="8">
        <v>-16</v>
      </c>
      <c r="Y31">
        <v>7.5</v>
      </c>
      <c r="Z31">
        <v>7.6</v>
      </c>
      <c r="AA31">
        <v>7.8</v>
      </c>
      <c r="AB31">
        <v>8.1</v>
      </c>
      <c r="AC31">
        <v>8.5</v>
      </c>
      <c r="AD31">
        <v>9.1999999999999993</v>
      </c>
    </row>
    <row r="32" spans="3:30" x14ac:dyDescent="0.25">
      <c r="W32" s="45"/>
      <c r="X32" s="8">
        <v>-18</v>
      </c>
      <c r="Y32">
        <v>9</v>
      </c>
      <c r="Z32">
        <v>9.1</v>
      </c>
      <c r="AA32">
        <v>9.3000000000000007</v>
      </c>
      <c r="AB32">
        <v>9.6999999999999993</v>
      </c>
      <c r="AC32">
        <v>10.1</v>
      </c>
      <c r="AD32">
        <v>10.8</v>
      </c>
    </row>
    <row r="33" spans="23:30" x14ac:dyDescent="0.25">
      <c r="W33" s="8"/>
    </row>
    <row r="34" spans="23:30" x14ac:dyDescent="0.25">
      <c r="W34" s="8"/>
      <c r="Y34" s="47" t="s">
        <v>35</v>
      </c>
      <c r="Z34" s="47"/>
      <c r="AA34" s="47"/>
      <c r="AB34" s="47"/>
      <c r="AC34" s="47"/>
      <c r="AD34" s="47"/>
    </row>
    <row r="35" spans="23:30" x14ac:dyDescent="0.25">
      <c r="W35" s="8"/>
      <c r="Y35" s="46" t="s">
        <v>36</v>
      </c>
      <c r="Z35" s="46"/>
      <c r="AA35" s="46"/>
      <c r="AB35" s="46"/>
      <c r="AC35" s="46"/>
      <c r="AD35" s="46"/>
    </row>
    <row r="36" spans="23:30" x14ac:dyDescent="0.25">
      <c r="W36" s="8"/>
      <c r="Y36">
        <v>0</v>
      </c>
      <c r="Z36">
        <v>-2</v>
      </c>
      <c r="AA36" s="8">
        <v>-4</v>
      </c>
      <c r="AB36" s="8">
        <v>-6</v>
      </c>
      <c r="AC36" s="8">
        <v>-8</v>
      </c>
      <c r="AD36" s="8">
        <v>-10</v>
      </c>
    </row>
    <row r="37" spans="23:30" x14ac:dyDescent="0.25">
      <c r="W37" s="45" t="s">
        <v>37</v>
      </c>
      <c r="X37" s="8">
        <v>-8</v>
      </c>
      <c r="Y37">
        <v>-10.6</v>
      </c>
      <c r="Z37">
        <v>-8.6</v>
      </c>
      <c r="AA37">
        <v>-6.6</v>
      </c>
      <c r="AB37">
        <v>-4.5999999999999996</v>
      </c>
      <c r="AC37">
        <v>-2.6</v>
      </c>
      <c r="AD37">
        <v>-0.6</v>
      </c>
    </row>
    <row r="38" spans="23:30" x14ac:dyDescent="0.25">
      <c r="W38" s="45"/>
      <c r="X38" s="8">
        <v>-10</v>
      </c>
      <c r="Y38">
        <v>-10.6</v>
      </c>
      <c r="Z38">
        <v>-8.6</v>
      </c>
      <c r="AA38" s="8">
        <v>-6.6</v>
      </c>
      <c r="AB38">
        <v>-4.5999999999999996</v>
      </c>
      <c r="AC38">
        <v>-2.6</v>
      </c>
      <c r="AD38">
        <v>-0.6</v>
      </c>
    </row>
    <row r="39" spans="23:30" x14ac:dyDescent="0.25">
      <c r="W39" s="45"/>
      <c r="X39" s="8">
        <v>-12</v>
      </c>
      <c r="Y39">
        <v>-10.6</v>
      </c>
      <c r="Z39">
        <v>-8.6</v>
      </c>
      <c r="AA39">
        <v>-6.6</v>
      </c>
      <c r="AB39">
        <v>-4.5999999999999996</v>
      </c>
      <c r="AC39">
        <v>-2.6</v>
      </c>
      <c r="AD39">
        <v>-0.6</v>
      </c>
    </row>
    <row r="40" spans="23:30" x14ac:dyDescent="0.25">
      <c r="W40" s="45"/>
      <c r="X40" s="8">
        <v>-14</v>
      </c>
      <c r="Y40">
        <v>-10.6</v>
      </c>
      <c r="Z40">
        <v>-8.6</v>
      </c>
      <c r="AA40">
        <v>-6.6</v>
      </c>
      <c r="AB40">
        <v>-4.5999999999999996</v>
      </c>
      <c r="AC40">
        <v>-2.6</v>
      </c>
      <c r="AD40">
        <v>-0.6</v>
      </c>
    </row>
    <row r="41" spans="23:30" x14ac:dyDescent="0.25">
      <c r="W41" s="45"/>
      <c r="X41" s="8">
        <v>-16</v>
      </c>
      <c r="Y41">
        <v>-10.6</v>
      </c>
      <c r="Z41">
        <v>-8.6</v>
      </c>
      <c r="AA41">
        <v>-6.6</v>
      </c>
      <c r="AB41">
        <v>-4.5999999999999996</v>
      </c>
      <c r="AC41">
        <v>-2.6</v>
      </c>
      <c r="AD41">
        <v>-0.6</v>
      </c>
    </row>
    <row r="42" spans="23:30" x14ac:dyDescent="0.25">
      <c r="W42" s="45"/>
      <c r="X42" s="8">
        <v>-18</v>
      </c>
      <c r="Y42">
        <v>-10.6</v>
      </c>
      <c r="Z42">
        <v>-8.6</v>
      </c>
      <c r="AA42">
        <v>-6.6</v>
      </c>
      <c r="AB42">
        <v>-4.5999999999999996</v>
      </c>
      <c r="AC42">
        <v>-2.6</v>
      </c>
      <c r="AD42">
        <v>-0.6</v>
      </c>
    </row>
    <row r="43" spans="23:30" x14ac:dyDescent="0.25">
      <c r="W43" s="8"/>
    </row>
    <row r="44" spans="23:30" x14ac:dyDescent="0.25">
      <c r="W44" s="8"/>
      <c r="Y44" s="47" t="s">
        <v>39</v>
      </c>
      <c r="Z44" s="47"/>
      <c r="AA44" s="47"/>
      <c r="AB44" s="47"/>
      <c r="AC44" s="47"/>
      <c r="AD44" s="47"/>
    </row>
    <row r="45" spans="23:30" x14ac:dyDescent="0.25">
      <c r="W45" s="8"/>
      <c r="Y45" s="46" t="s">
        <v>36</v>
      </c>
      <c r="Z45" s="46"/>
      <c r="AA45" s="46"/>
      <c r="AB45" s="46"/>
      <c r="AC45" s="46"/>
      <c r="AD45" s="46"/>
    </row>
    <row r="46" spans="23:30" x14ac:dyDescent="0.25">
      <c r="W46" s="8"/>
      <c r="Y46">
        <v>0</v>
      </c>
      <c r="Z46">
        <v>-2</v>
      </c>
      <c r="AA46" s="8">
        <v>-4</v>
      </c>
      <c r="AB46" s="8">
        <v>-6</v>
      </c>
      <c r="AC46" s="8">
        <v>-8</v>
      </c>
      <c r="AD46" s="8">
        <v>-10</v>
      </c>
    </row>
    <row r="47" spans="23:30" x14ac:dyDescent="0.25">
      <c r="W47" s="45" t="s">
        <v>37</v>
      </c>
      <c r="X47" s="8">
        <v>-8</v>
      </c>
      <c r="Y47">
        <v>-30.8</v>
      </c>
      <c r="Z47">
        <v>-28.8</v>
      </c>
      <c r="AA47">
        <v>-26.8</v>
      </c>
      <c r="AB47">
        <v>-24.8</v>
      </c>
      <c r="AC47">
        <v>-22.8</v>
      </c>
      <c r="AD47">
        <v>-20.8</v>
      </c>
    </row>
    <row r="48" spans="23:30" x14ac:dyDescent="0.25">
      <c r="W48" s="45"/>
      <c r="X48" s="8">
        <v>-10</v>
      </c>
      <c r="Y48">
        <v>-28.8</v>
      </c>
      <c r="Z48">
        <v>-26.8</v>
      </c>
      <c r="AA48" s="8">
        <v>-24.8</v>
      </c>
      <c r="AB48">
        <v>-22.8</v>
      </c>
      <c r="AC48">
        <v>-20.8</v>
      </c>
      <c r="AD48">
        <v>-18.8</v>
      </c>
    </row>
    <row r="49" spans="23:30" x14ac:dyDescent="0.25">
      <c r="W49" s="45"/>
      <c r="X49" s="8">
        <v>-12</v>
      </c>
      <c r="Y49">
        <v>-26.8</v>
      </c>
      <c r="Z49">
        <v>-24.8</v>
      </c>
      <c r="AA49">
        <v>-22.8</v>
      </c>
      <c r="AB49">
        <v>-20.8</v>
      </c>
      <c r="AC49">
        <v>-18.8</v>
      </c>
      <c r="AD49">
        <v>-16.8</v>
      </c>
    </row>
    <row r="50" spans="23:30" x14ac:dyDescent="0.25">
      <c r="W50" s="45"/>
      <c r="X50" s="8">
        <v>-14</v>
      </c>
      <c r="Y50">
        <v>-24.8</v>
      </c>
      <c r="Z50">
        <v>-22.8</v>
      </c>
      <c r="AA50">
        <v>-20.8</v>
      </c>
      <c r="AB50">
        <v>-18.8</v>
      </c>
      <c r="AC50">
        <v>-16.8</v>
      </c>
      <c r="AD50">
        <v>-14.8</v>
      </c>
    </row>
    <row r="51" spans="23:30" x14ac:dyDescent="0.25">
      <c r="W51" s="45"/>
      <c r="X51" s="8">
        <v>-16</v>
      </c>
      <c r="Y51">
        <v>-22.8</v>
      </c>
      <c r="Z51">
        <v>-20.8</v>
      </c>
      <c r="AA51">
        <v>-18.8</v>
      </c>
      <c r="AB51">
        <v>-16.8</v>
      </c>
      <c r="AC51">
        <v>-14.8</v>
      </c>
      <c r="AD51">
        <v>-12.8</v>
      </c>
    </row>
    <row r="52" spans="23:30" x14ac:dyDescent="0.25">
      <c r="W52" s="45"/>
      <c r="X52" s="8">
        <v>-18</v>
      </c>
      <c r="Y52">
        <v>-20.8</v>
      </c>
      <c r="Z52">
        <v>-18.8</v>
      </c>
      <c r="AA52">
        <v>-16.8</v>
      </c>
      <c r="AB52">
        <v>-14.8</v>
      </c>
      <c r="AC52">
        <v>-12.8</v>
      </c>
      <c r="AD52">
        <v>-10.8</v>
      </c>
    </row>
  </sheetData>
  <mergeCells count="9">
    <mergeCell ref="W47:W52"/>
    <mergeCell ref="Y25:AD25"/>
    <mergeCell ref="Y24:AD24"/>
    <mergeCell ref="Y44:AD44"/>
    <mergeCell ref="Y45:AD45"/>
    <mergeCell ref="W27:W32"/>
    <mergeCell ref="Y35:AD35"/>
    <mergeCell ref="Y34:AD34"/>
    <mergeCell ref="W37:W42"/>
  </mergeCells>
  <conditionalFormatting sqref="AA27:AD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D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7:AD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Z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AD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:AD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7:AD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:Y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:Y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AD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A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7:AD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2016-11-09T20:24:05Z</dcterms:modified>
</cp:coreProperties>
</file>