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Eason\Documents\"/>
    </mc:Choice>
  </mc:AlternateContent>
  <xr:revisionPtr revIDLastSave="0" documentId="13_ncr:1_{C317CCA2-3909-4476-A02C-DAD5490E1206}" xr6:coauthVersionLast="40" xr6:coauthVersionMax="40" xr10:uidLastSave="{00000000-0000-0000-0000-000000000000}"/>
  <bookViews>
    <workbookView xWindow="0" yWindow="0" windowWidth="28800" windowHeight="13965" xr2:uid="{00000000-000D-0000-FFFF-FFFF00000000}"/>
  </bookViews>
  <sheets>
    <sheet name="All data " sheetId="9" r:id="rId1"/>
    <sheet name="Statistics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10" l="1"/>
  <c r="H34" i="10"/>
  <c r="G34" i="10"/>
  <c r="F34" i="10"/>
  <c r="E34" i="10"/>
  <c r="D34" i="10"/>
  <c r="C34" i="10"/>
  <c r="B34" i="10"/>
  <c r="I33" i="10"/>
  <c r="H33" i="10"/>
  <c r="G33" i="10"/>
  <c r="F33" i="10"/>
  <c r="E33" i="10"/>
  <c r="D33" i="10"/>
  <c r="C33" i="10"/>
  <c r="B33" i="10"/>
  <c r="I19" i="10"/>
  <c r="H19" i="10"/>
  <c r="G19" i="10"/>
  <c r="F19" i="10"/>
  <c r="E19" i="10"/>
  <c r="D19" i="10"/>
  <c r="C19" i="10"/>
  <c r="B19" i="10"/>
  <c r="I18" i="10"/>
  <c r="H18" i="10"/>
  <c r="G18" i="10"/>
  <c r="F18" i="10"/>
  <c r="E18" i="10"/>
  <c r="D18" i="10"/>
  <c r="C18" i="10"/>
  <c r="B18" i="10"/>
  <c r="I3" i="10"/>
  <c r="H3" i="10"/>
  <c r="G3" i="10"/>
  <c r="F3" i="10"/>
  <c r="E3" i="10"/>
  <c r="D3" i="10"/>
  <c r="C3" i="10"/>
  <c r="B3" i="10"/>
  <c r="I2" i="10"/>
  <c r="I4" i="10" s="1"/>
  <c r="H2" i="10"/>
  <c r="H4" i="10" s="1"/>
  <c r="G2" i="10"/>
  <c r="G4" i="10" s="1"/>
  <c r="F2" i="10"/>
  <c r="F4" i="10" s="1"/>
  <c r="E2" i="10"/>
  <c r="E4" i="10" s="1"/>
  <c r="D2" i="10"/>
  <c r="D4" i="10" s="1"/>
  <c r="C2" i="10"/>
  <c r="C4" i="10" s="1"/>
  <c r="B2" i="10"/>
  <c r="B4" i="10" s="1"/>
  <c r="D29" i="9"/>
  <c r="D30" i="9"/>
  <c r="D28" i="9"/>
  <c r="D15" i="9"/>
  <c r="D31" i="9"/>
  <c r="D32" i="9"/>
  <c r="D33" i="9"/>
  <c r="D14" i="9"/>
  <c r="D13" i="9"/>
  <c r="D27" i="9"/>
  <c r="D40" i="9"/>
  <c r="D16" i="9"/>
  <c r="D17" i="9"/>
  <c r="D18" i="9"/>
  <c r="D41" i="9"/>
  <c r="D42" i="9"/>
  <c r="D12" i="9"/>
  <c r="O8" i="9"/>
  <c r="P8" i="9"/>
  <c r="Q8" i="9"/>
  <c r="R8" i="9"/>
  <c r="S8" i="9"/>
  <c r="T8" i="9"/>
  <c r="U8" i="9"/>
  <c r="V8" i="9"/>
  <c r="O39" i="9"/>
  <c r="P39" i="9"/>
  <c r="Q39" i="9"/>
  <c r="R39" i="9"/>
  <c r="S39" i="9"/>
  <c r="T39" i="9"/>
  <c r="U39" i="9"/>
  <c r="V39" i="9"/>
  <c r="O12" i="9"/>
  <c r="P12" i="9"/>
  <c r="Q12" i="9"/>
  <c r="R12" i="9"/>
  <c r="S12" i="9"/>
  <c r="T12" i="9"/>
  <c r="U12" i="9"/>
  <c r="V12" i="9"/>
  <c r="O13" i="9"/>
  <c r="P13" i="9"/>
  <c r="Q13" i="9"/>
  <c r="R13" i="9"/>
  <c r="S13" i="9"/>
  <c r="T13" i="9"/>
  <c r="U13" i="9"/>
  <c r="V13" i="9"/>
  <c r="O27" i="9"/>
  <c r="P27" i="9"/>
  <c r="Q27" i="9"/>
  <c r="R27" i="9"/>
  <c r="S27" i="9"/>
  <c r="T27" i="9"/>
  <c r="U27" i="9"/>
  <c r="V27" i="9"/>
  <c r="O40" i="9"/>
  <c r="P40" i="9"/>
  <c r="Q40" i="9"/>
  <c r="R40" i="9"/>
  <c r="S40" i="9"/>
  <c r="T40" i="9"/>
  <c r="U40" i="9"/>
  <c r="V40" i="9"/>
  <c r="O14" i="9"/>
  <c r="P14" i="9"/>
  <c r="Q14" i="9"/>
  <c r="R14" i="9"/>
  <c r="S14" i="9"/>
  <c r="T14" i="9"/>
  <c r="U14" i="9"/>
  <c r="V14" i="9"/>
  <c r="O15" i="9"/>
  <c r="P15" i="9"/>
  <c r="Q15" i="9"/>
  <c r="R15" i="9"/>
  <c r="S15" i="9"/>
  <c r="T15" i="9"/>
  <c r="U15" i="9"/>
  <c r="V15" i="9"/>
  <c r="O28" i="9"/>
  <c r="P28" i="9"/>
  <c r="Q28" i="9"/>
  <c r="R28" i="9"/>
  <c r="S28" i="9"/>
  <c r="T28" i="9"/>
  <c r="U28" i="9"/>
  <c r="V28" i="9"/>
  <c r="O29" i="9"/>
  <c r="P29" i="9"/>
  <c r="Q29" i="9"/>
  <c r="R29" i="9"/>
  <c r="S29" i="9"/>
  <c r="T29" i="9"/>
  <c r="U29" i="9"/>
  <c r="V29" i="9"/>
  <c r="O30" i="9"/>
  <c r="P30" i="9"/>
  <c r="Q30" i="9"/>
  <c r="R30" i="9"/>
  <c r="S30" i="9"/>
  <c r="T30" i="9"/>
  <c r="U30" i="9"/>
  <c r="V30" i="9"/>
  <c r="O31" i="9"/>
  <c r="P31" i="9"/>
  <c r="Q31" i="9"/>
  <c r="R31" i="9"/>
  <c r="S31" i="9"/>
  <c r="T31" i="9"/>
  <c r="U31" i="9"/>
  <c r="V31" i="9"/>
  <c r="O32" i="9"/>
  <c r="P32" i="9"/>
  <c r="Q32" i="9"/>
  <c r="R32" i="9"/>
  <c r="S32" i="9"/>
  <c r="T32" i="9"/>
  <c r="U32" i="9"/>
  <c r="V32" i="9"/>
  <c r="O33" i="9"/>
  <c r="P33" i="9"/>
  <c r="Q33" i="9"/>
  <c r="R33" i="9"/>
  <c r="S33" i="9"/>
  <c r="T33" i="9"/>
  <c r="U33" i="9"/>
  <c r="V33" i="9"/>
  <c r="O16" i="9"/>
  <c r="P16" i="9"/>
  <c r="Q16" i="9"/>
  <c r="R16" i="9"/>
  <c r="S16" i="9"/>
  <c r="T16" i="9"/>
  <c r="U16" i="9"/>
  <c r="V16" i="9"/>
  <c r="O17" i="9"/>
  <c r="P17" i="9"/>
  <c r="Q17" i="9"/>
  <c r="R17" i="9"/>
  <c r="S17" i="9"/>
  <c r="T17" i="9"/>
  <c r="U17" i="9"/>
  <c r="V17" i="9"/>
  <c r="O18" i="9"/>
  <c r="P18" i="9"/>
  <c r="Q18" i="9"/>
  <c r="R18" i="9"/>
  <c r="S18" i="9"/>
  <c r="T18" i="9"/>
  <c r="U18" i="9"/>
  <c r="V18" i="9"/>
  <c r="O41" i="9"/>
  <c r="P41" i="9"/>
  <c r="Q41" i="9"/>
  <c r="R41" i="9"/>
  <c r="S41" i="9"/>
  <c r="T41" i="9"/>
  <c r="U41" i="9"/>
  <c r="V41" i="9"/>
  <c r="O42" i="9"/>
  <c r="P42" i="9"/>
  <c r="Q42" i="9"/>
  <c r="R42" i="9"/>
  <c r="S42" i="9"/>
  <c r="T42" i="9"/>
  <c r="U42" i="9"/>
  <c r="V42" i="9"/>
  <c r="Y18" i="9" l="1"/>
  <c r="X28" i="9"/>
  <c r="Z27" i="9"/>
  <c r="AC31" i="9"/>
  <c r="Y41" i="9"/>
  <c r="Y17" i="9"/>
  <c r="AD33" i="9"/>
  <c r="Y13" i="9"/>
  <c r="AD15" i="9"/>
  <c r="AA29" i="9"/>
  <c r="AB41" i="9"/>
  <c r="AB30" i="9"/>
  <c r="AA33" i="9"/>
  <c r="AA40" i="9"/>
  <c r="AE33" i="9"/>
  <c r="AA41" i="9"/>
  <c r="AA30" i="9"/>
  <c r="X16" i="9"/>
  <c r="AB40" i="9"/>
  <c r="AD31" i="9"/>
  <c r="AB42" i="9"/>
  <c r="AD32" i="9"/>
  <c r="AE15" i="9"/>
  <c r="AE18" i="9"/>
  <c r="X17" i="9"/>
  <c r="AC14" i="9"/>
  <c r="AA42" i="9"/>
  <c r="AA32" i="9"/>
  <c r="Z30" i="9"/>
  <c r="AE32" i="9"/>
  <c r="AD14" i="9"/>
  <c r="AC33" i="9"/>
  <c r="AD30" i="9"/>
  <c r="X30" i="9"/>
  <c r="Z18" i="9"/>
  <c r="X42" i="9"/>
  <c r="AA18" i="9"/>
  <c r="AC32" i="9"/>
  <c r="Y27" i="9"/>
  <c r="Y12" i="9"/>
  <c r="AD42" i="9"/>
  <c r="Z41" i="9"/>
  <c r="AB31" i="9"/>
  <c r="X12" i="9"/>
  <c r="Z42" i="9"/>
  <c r="Y42" i="9"/>
  <c r="X41" i="9"/>
  <c r="X18" i="9"/>
  <c r="AE16" i="9"/>
  <c r="AC16" i="9"/>
  <c r="AB33" i="9"/>
  <c r="AB32" i="9"/>
  <c r="AA31" i="9"/>
  <c r="Y30" i="9"/>
  <c r="X29" i="9"/>
  <c r="AE28" i="9"/>
  <c r="AC28" i="9"/>
  <c r="AC15" i="9"/>
  <c r="AB15" i="9"/>
  <c r="AB14" i="9"/>
  <c r="Z40" i="9"/>
  <c r="X27" i="9"/>
  <c r="AE12" i="9"/>
  <c r="Y29" i="9"/>
  <c r="AD16" i="9"/>
  <c r="Z31" i="9"/>
  <c r="AD28" i="9"/>
  <c r="AB28" i="9"/>
  <c r="AA15" i="9"/>
  <c r="AA14" i="9"/>
  <c r="Y40" i="9"/>
  <c r="AE13" i="9"/>
  <c r="AD12" i="9"/>
  <c r="X13" i="9"/>
  <c r="AE41" i="9"/>
  <c r="AD18" i="9"/>
  <c r="AD17" i="9"/>
  <c r="AC17" i="9"/>
  <c r="AB16" i="9"/>
  <c r="Z33" i="9"/>
  <c r="Z32" i="9"/>
  <c r="Y31" i="9"/>
  <c r="AE29" i="9"/>
  <c r="AA28" i="9"/>
  <c r="Z15" i="9"/>
  <c r="Z14" i="9"/>
  <c r="X40" i="9"/>
  <c r="AD13" i="9"/>
  <c r="AC13" i="9"/>
  <c r="AC12" i="9"/>
  <c r="AE17" i="9"/>
  <c r="AD41" i="9"/>
  <c r="AC18" i="9"/>
  <c r="AB17" i="9"/>
  <c r="AA16" i="9"/>
  <c r="Y33" i="9"/>
  <c r="Y32" i="9"/>
  <c r="X31" i="9"/>
  <c r="AD29" i="9"/>
  <c r="Z28" i="9"/>
  <c r="Y15" i="9"/>
  <c r="Y14" i="9"/>
  <c r="AE40" i="9"/>
  <c r="AE27" i="9"/>
  <c r="AC27" i="9"/>
  <c r="AB13" i="9"/>
  <c r="AB12" i="9"/>
  <c r="Z29" i="9"/>
  <c r="AE42" i="9"/>
  <c r="AC42" i="9"/>
  <c r="AC41" i="9"/>
  <c r="AB18" i="9"/>
  <c r="AA17" i="9"/>
  <c r="Z16" i="9"/>
  <c r="Y16" i="9"/>
  <c r="X33" i="9"/>
  <c r="X32" i="9"/>
  <c r="AE30" i="9"/>
  <c r="AC30" i="9"/>
  <c r="AC29" i="9"/>
  <c r="Y28" i="9"/>
  <c r="X15" i="9"/>
  <c r="X14" i="9"/>
  <c r="AD27" i="9"/>
  <c r="AB27" i="9"/>
  <c r="AA13" i="9"/>
  <c r="AA12" i="9"/>
  <c r="Z17" i="9"/>
  <c r="AE31" i="9"/>
  <c r="AB29" i="9"/>
  <c r="AE14" i="9"/>
  <c r="AD40" i="9"/>
  <c r="AC40" i="9"/>
  <c r="AA27" i="9"/>
  <c r="Z13" i="9"/>
  <c r="Z12" i="9"/>
  <c r="D8" i="9"/>
  <c r="D39" i="9"/>
  <c r="X8" i="9" l="1"/>
  <c r="Y8" i="9"/>
  <c r="Z8" i="9"/>
  <c r="AA8" i="9"/>
  <c r="AB8" i="9"/>
  <c r="AD8" i="9"/>
  <c r="AE8" i="9"/>
  <c r="AC8" i="9"/>
  <c r="Y39" i="9"/>
  <c r="Z39" i="9"/>
  <c r="AA39" i="9"/>
  <c r="AB39" i="9"/>
  <c r="AC39" i="9"/>
  <c r="AD39" i="9"/>
  <c r="AE39" i="9"/>
  <c r="X39" i="9"/>
  <c r="D3" i="9"/>
  <c r="D4" i="9"/>
  <c r="D5" i="9"/>
  <c r="D35" i="9"/>
  <c r="D21" i="9"/>
  <c r="D38" i="9"/>
  <c r="D37" i="9"/>
  <c r="D36" i="9"/>
  <c r="D26" i="9"/>
  <c r="D25" i="9"/>
  <c r="D24" i="9"/>
  <c r="D10" i="9"/>
  <c r="D11" i="9"/>
  <c r="D9" i="9"/>
  <c r="D22" i="9"/>
  <c r="D6" i="9"/>
  <c r="D7" i="9"/>
  <c r="D20" i="9"/>
  <c r="D23" i="9"/>
  <c r="Q37" i="9" l="1"/>
  <c r="Z37" i="9" s="1"/>
  <c r="V26" i="9" l="1"/>
  <c r="AE26" i="9" s="1"/>
  <c r="U26" i="9"/>
  <c r="AD26" i="9" s="1"/>
  <c r="T26" i="9"/>
  <c r="AC26" i="9" s="1"/>
  <c r="S26" i="9"/>
  <c r="AB26" i="9" s="1"/>
  <c r="R26" i="9"/>
  <c r="AA26" i="9" s="1"/>
  <c r="Q26" i="9"/>
  <c r="Z26" i="9" s="1"/>
  <c r="P26" i="9"/>
  <c r="Y26" i="9" s="1"/>
  <c r="O26" i="9"/>
  <c r="X26" i="9" s="1"/>
  <c r="V37" i="9"/>
  <c r="AE37" i="9" s="1"/>
  <c r="U37" i="9"/>
  <c r="AD37" i="9" s="1"/>
  <c r="T37" i="9"/>
  <c r="AC37" i="9" s="1"/>
  <c r="S37" i="9"/>
  <c r="AB37" i="9" s="1"/>
  <c r="R37" i="9"/>
  <c r="AA37" i="9" s="1"/>
  <c r="P37" i="9"/>
  <c r="Y37" i="9" s="1"/>
  <c r="O37" i="9"/>
  <c r="X37" i="9" s="1"/>
  <c r="V25" i="9"/>
  <c r="AE25" i="9" s="1"/>
  <c r="U25" i="9"/>
  <c r="AD25" i="9" s="1"/>
  <c r="T25" i="9"/>
  <c r="AC25" i="9" s="1"/>
  <c r="S25" i="9"/>
  <c r="AB25" i="9" s="1"/>
  <c r="R25" i="9"/>
  <c r="AA25" i="9" s="1"/>
  <c r="Q25" i="9"/>
  <c r="Z25" i="9" s="1"/>
  <c r="P25" i="9"/>
  <c r="Y25" i="9" s="1"/>
  <c r="O25" i="9"/>
  <c r="X25" i="9" s="1"/>
  <c r="V11" i="9"/>
  <c r="AE11" i="9" s="1"/>
  <c r="U11" i="9"/>
  <c r="AD11" i="9" s="1"/>
  <c r="T11" i="9"/>
  <c r="AC11" i="9" s="1"/>
  <c r="S11" i="9"/>
  <c r="AB11" i="9" s="1"/>
  <c r="R11" i="9"/>
  <c r="AA11" i="9" s="1"/>
  <c r="Q11" i="9"/>
  <c r="Z11" i="9" s="1"/>
  <c r="P11" i="9"/>
  <c r="Y11" i="9" s="1"/>
  <c r="O11" i="9"/>
  <c r="X11" i="9" s="1"/>
  <c r="V10" i="9"/>
  <c r="AE10" i="9" s="1"/>
  <c r="U10" i="9"/>
  <c r="AD10" i="9" s="1"/>
  <c r="T10" i="9"/>
  <c r="AC10" i="9" s="1"/>
  <c r="S10" i="9"/>
  <c r="AB10" i="9" s="1"/>
  <c r="R10" i="9"/>
  <c r="AA10" i="9" s="1"/>
  <c r="Q10" i="9"/>
  <c r="Z10" i="9" s="1"/>
  <c r="P10" i="9"/>
  <c r="Y10" i="9" s="1"/>
  <c r="O10" i="9"/>
  <c r="X10" i="9" s="1"/>
  <c r="V38" i="9"/>
  <c r="AE38" i="9" s="1"/>
  <c r="U38" i="9"/>
  <c r="AD38" i="9" s="1"/>
  <c r="T38" i="9"/>
  <c r="AC38" i="9" s="1"/>
  <c r="S38" i="9"/>
  <c r="AB38" i="9" s="1"/>
  <c r="R38" i="9"/>
  <c r="AA38" i="9" s="1"/>
  <c r="Q38" i="9"/>
  <c r="Z38" i="9" s="1"/>
  <c r="P38" i="9"/>
  <c r="Y38" i="9" s="1"/>
  <c r="O38" i="9"/>
  <c r="X38" i="9" s="1"/>
  <c r="V36" i="9"/>
  <c r="AE36" i="9" s="1"/>
  <c r="U36" i="9"/>
  <c r="AD36" i="9" s="1"/>
  <c r="T36" i="9"/>
  <c r="AC36" i="9" s="1"/>
  <c r="S36" i="9"/>
  <c r="AB36" i="9" s="1"/>
  <c r="R36" i="9"/>
  <c r="AA36" i="9" s="1"/>
  <c r="Q36" i="9"/>
  <c r="Z36" i="9" s="1"/>
  <c r="P36" i="9"/>
  <c r="Y36" i="9" s="1"/>
  <c r="O36" i="9"/>
  <c r="X36" i="9" s="1"/>
  <c r="V24" i="9"/>
  <c r="AE24" i="9" s="1"/>
  <c r="U24" i="9"/>
  <c r="AD24" i="9" s="1"/>
  <c r="T24" i="9"/>
  <c r="AC24" i="9" s="1"/>
  <c r="S24" i="9"/>
  <c r="AB24" i="9" s="1"/>
  <c r="R24" i="9"/>
  <c r="AA24" i="9" s="1"/>
  <c r="Q24" i="9"/>
  <c r="Z24" i="9" s="1"/>
  <c r="P24" i="9"/>
  <c r="Y24" i="9" s="1"/>
  <c r="O24" i="9"/>
  <c r="X24" i="9" s="1"/>
  <c r="V9" i="9"/>
  <c r="AE9" i="9" s="1"/>
  <c r="U9" i="9"/>
  <c r="AD9" i="9" s="1"/>
  <c r="T9" i="9"/>
  <c r="AC9" i="9" s="1"/>
  <c r="S9" i="9"/>
  <c r="AB9" i="9" s="1"/>
  <c r="R9" i="9"/>
  <c r="AA9" i="9" s="1"/>
  <c r="Q9" i="9"/>
  <c r="Z9" i="9" s="1"/>
  <c r="P9" i="9"/>
  <c r="Y9" i="9" s="1"/>
  <c r="O9" i="9"/>
  <c r="X9" i="9" s="1"/>
  <c r="V23" i="9"/>
  <c r="AE23" i="9" s="1"/>
  <c r="U23" i="9"/>
  <c r="AD23" i="9" s="1"/>
  <c r="T23" i="9"/>
  <c r="AC23" i="9" s="1"/>
  <c r="S23" i="9"/>
  <c r="AB23" i="9" s="1"/>
  <c r="R23" i="9"/>
  <c r="AA23" i="9" s="1"/>
  <c r="Q23" i="9"/>
  <c r="Z23" i="9" s="1"/>
  <c r="P23" i="9"/>
  <c r="Y23" i="9" s="1"/>
  <c r="O23" i="9"/>
  <c r="X23" i="9" s="1"/>
  <c r="V7" i="9"/>
  <c r="AE7" i="9" s="1"/>
  <c r="U7" i="9"/>
  <c r="AD7" i="9" s="1"/>
  <c r="T7" i="9"/>
  <c r="AC7" i="9" s="1"/>
  <c r="S7" i="9"/>
  <c r="AB7" i="9" s="1"/>
  <c r="R7" i="9"/>
  <c r="AA7" i="9" s="1"/>
  <c r="Q7" i="9"/>
  <c r="Z7" i="9" s="1"/>
  <c r="P7" i="9"/>
  <c r="Y7" i="9" s="1"/>
  <c r="O7" i="9"/>
  <c r="X7" i="9" s="1"/>
  <c r="V22" i="9"/>
  <c r="AE22" i="9" s="1"/>
  <c r="U22" i="9"/>
  <c r="AD22" i="9" s="1"/>
  <c r="T22" i="9"/>
  <c r="AC22" i="9" s="1"/>
  <c r="S22" i="9"/>
  <c r="AB22" i="9" s="1"/>
  <c r="R22" i="9"/>
  <c r="AA22" i="9" s="1"/>
  <c r="Q22" i="9"/>
  <c r="Z22" i="9" s="1"/>
  <c r="P22" i="9"/>
  <c r="Y22" i="9" s="1"/>
  <c r="O22" i="9"/>
  <c r="X22" i="9" s="1"/>
  <c r="V6" i="9"/>
  <c r="AE6" i="9" s="1"/>
  <c r="U6" i="9"/>
  <c r="AD6" i="9" s="1"/>
  <c r="T6" i="9"/>
  <c r="AC6" i="9" s="1"/>
  <c r="S6" i="9"/>
  <c r="AB6" i="9" s="1"/>
  <c r="R6" i="9"/>
  <c r="AA6" i="9" s="1"/>
  <c r="Q6" i="9"/>
  <c r="Z6" i="9" s="1"/>
  <c r="P6" i="9"/>
  <c r="Y6" i="9" s="1"/>
  <c r="O6" i="9"/>
  <c r="X6" i="9" s="1"/>
  <c r="V35" i="9"/>
  <c r="AE35" i="9" s="1"/>
  <c r="U35" i="9"/>
  <c r="AD35" i="9" s="1"/>
  <c r="T35" i="9"/>
  <c r="AC35" i="9" s="1"/>
  <c r="S35" i="9"/>
  <c r="AB35" i="9" s="1"/>
  <c r="R35" i="9"/>
  <c r="AA35" i="9" s="1"/>
  <c r="Q35" i="9"/>
  <c r="Z35" i="9" s="1"/>
  <c r="P35" i="9"/>
  <c r="Y35" i="9" s="1"/>
  <c r="O35" i="9"/>
  <c r="X35" i="9" s="1"/>
  <c r="V21" i="9"/>
  <c r="AE21" i="9" s="1"/>
  <c r="U21" i="9"/>
  <c r="AD21" i="9" s="1"/>
  <c r="T21" i="9"/>
  <c r="AC21" i="9" s="1"/>
  <c r="S21" i="9"/>
  <c r="AB21" i="9" s="1"/>
  <c r="R21" i="9"/>
  <c r="AA21" i="9" s="1"/>
  <c r="Q21" i="9"/>
  <c r="Z21" i="9" s="1"/>
  <c r="P21" i="9"/>
  <c r="Y21" i="9" s="1"/>
  <c r="O21" i="9"/>
  <c r="X21" i="9" s="1"/>
  <c r="V5" i="9"/>
  <c r="AE5" i="9" s="1"/>
  <c r="U5" i="9"/>
  <c r="AD5" i="9" s="1"/>
  <c r="T5" i="9"/>
  <c r="AC5" i="9" s="1"/>
  <c r="S5" i="9"/>
  <c r="AB5" i="9" s="1"/>
  <c r="R5" i="9"/>
  <c r="AA5" i="9" s="1"/>
  <c r="Q5" i="9"/>
  <c r="Z5" i="9" s="1"/>
  <c r="P5" i="9"/>
  <c r="Y5" i="9" s="1"/>
  <c r="O5" i="9"/>
  <c r="X5" i="9" s="1"/>
  <c r="V4" i="9"/>
  <c r="AE4" i="9" s="1"/>
  <c r="U4" i="9"/>
  <c r="AD4" i="9" s="1"/>
  <c r="T4" i="9"/>
  <c r="AC4" i="9" s="1"/>
  <c r="S4" i="9"/>
  <c r="AB4" i="9" s="1"/>
  <c r="R4" i="9"/>
  <c r="AA4" i="9" s="1"/>
  <c r="Q4" i="9"/>
  <c r="Z4" i="9" s="1"/>
  <c r="P4" i="9"/>
  <c r="Y4" i="9" s="1"/>
  <c r="O4" i="9"/>
  <c r="X4" i="9" s="1"/>
  <c r="V20" i="9"/>
  <c r="AE20" i="9" s="1"/>
  <c r="U20" i="9"/>
  <c r="AD20" i="9" s="1"/>
  <c r="T20" i="9"/>
  <c r="AC20" i="9" s="1"/>
  <c r="S20" i="9"/>
  <c r="AB20" i="9" s="1"/>
  <c r="R20" i="9"/>
  <c r="AA20" i="9" s="1"/>
  <c r="Q20" i="9"/>
  <c r="Z20" i="9" s="1"/>
  <c r="P20" i="9"/>
  <c r="Y20" i="9" s="1"/>
  <c r="O20" i="9"/>
  <c r="X20" i="9" s="1"/>
  <c r="V3" i="9"/>
  <c r="AE3" i="9" s="1"/>
  <c r="U3" i="9"/>
  <c r="AD3" i="9" s="1"/>
  <c r="T3" i="9"/>
  <c r="AC3" i="9" s="1"/>
  <c r="S3" i="9"/>
  <c r="AB3" i="9" s="1"/>
  <c r="R3" i="9"/>
  <c r="AA3" i="9" s="1"/>
  <c r="Q3" i="9"/>
  <c r="Z3" i="9" s="1"/>
  <c r="P3" i="9"/>
  <c r="Y3" i="9" s="1"/>
  <c r="O3" i="9"/>
  <c r="X3" i="9" s="1"/>
</calcChain>
</file>

<file path=xl/sharedStrings.xml><?xml version="1.0" encoding="utf-8"?>
<sst xmlns="http://schemas.openxmlformats.org/spreadsheetml/2006/main" count="90" uniqueCount="68">
  <si>
    <t>Live cell</t>
  </si>
  <si>
    <t>B220+Dump-</t>
  </si>
  <si>
    <t>WT/12w/07202016</t>
    <phoneticPr fontId="0" type="noConversion"/>
  </si>
  <si>
    <t>ekobkoahet/12w/07202016</t>
    <phoneticPr fontId="0" type="noConversion"/>
  </si>
  <si>
    <t>WT/12w/08102016</t>
    <phoneticPr fontId="0" type="noConversion"/>
  </si>
  <si>
    <t>WT/13w/09142016</t>
    <phoneticPr fontId="0" type="noConversion"/>
  </si>
  <si>
    <t>ekobkoahetRelAHet/09142016</t>
    <phoneticPr fontId="0" type="noConversion"/>
  </si>
  <si>
    <t>WT/14w/12212016</t>
    <phoneticPr fontId="0" type="noConversion"/>
  </si>
  <si>
    <t>ekobkoahet/14w/12212016</t>
    <phoneticPr fontId="0" type="noConversion"/>
  </si>
  <si>
    <t>WT/14w/12222016</t>
    <phoneticPr fontId="0" type="noConversion"/>
  </si>
  <si>
    <t>ekobkoahet/14w/12222016</t>
    <phoneticPr fontId="0" type="noConversion"/>
  </si>
  <si>
    <t>Percentage of live cells</t>
  </si>
  <si>
    <t>ekobkoahet/13w/09142016</t>
  </si>
  <si>
    <t>WT RelAv/v 1863/M11w/03132017</t>
  </si>
  <si>
    <t>ekobkoahet RelAv/v 3237/M12w/03132017</t>
  </si>
  <si>
    <t>ekobkoahet RelAv/- 3238/F12w/03132017</t>
  </si>
  <si>
    <t>ekobkoahet RelA+/- 3240/F12w/03132017</t>
  </si>
  <si>
    <t>WT RelAv/+ 3341/M11w/03132017</t>
  </si>
  <si>
    <t>WT RelAv/+ 3342/F11w/03132017</t>
  </si>
  <si>
    <t>ekobkoahet RelA+/+ 3398/M10w/03132017</t>
  </si>
  <si>
    <t>ekobkoahet RelAv/+ 3400/M10w/03132017</t>
  </si>
  <si>
    <t>Fr.A</t>
  </si>
  <si>
    <t>Fr.B</t>
  </si>
  <si>
    <t>Fr.C</t>
  </si>
  <si>
    <t>Fr.C'</t>
  </si>
  <si>
    <t>Fr.D</t>
  </si>
  <si>
    <t>Fr.E</t>
  </si>
  <si>
    <t>Fr.F</t>
  </si>
  <si>
    <t>FrA</t>
    <phoneticPr fontId="2" type="noConversion"/>
  </si>
  <si>
    <t>FrB</t>
    <phoneticPr fontId="2" type="noConversion"/>
  </si>
  <si>
    <t>FrC</t>
    <phoneticPr fontId="2" type="noConversion"/>
  </si>
  <si>
    <t>FrC'</t>
    <phoneticPr fontId="2" type="noConversion"/>
  </si>
  <si>
    <t>FrD</t>
    <phoneticPr fontId="2" type="noConversion"/>
  </si>
  <si>
    <t>FrE</t>
    <phoneticPr fontId="2" type="noConversion"/>
  </si>
  <si>
    <t>FrF</t>
    <phoneticPr fontId="2" type="noConversion"/>
  </si>
  <si>
    <t>ekobkoahet RelAv/- 3399/M10w/03132017</t>
    <phoneticPr fontId="2" type="noConversion"/>
  </si>
  <si>
    <t>Cell count(P1)</t>
  </si>
  <si>
    <t>Absolute Cell count</t>
  </si>
  <si>
    <t>B cell staining panel raw data</t>
  </si>
  <si>
    <t>Total BM Cell count</t>
  </si>
  <si>
    <t>FACS cell count after BM extraction</t>
  </si>
  <si>
    <t>Mouse ID(Genotype/Date)</t>
  </si>
  <si>
    <t>WT/02242017</t>
  </si>
  <si>
    <t>ekobkoahetRelAv/-/02242017</t>
  </si>
  <si>
    <t>WT/11162017</t>
  </si>
  <si>
    <t>WT Venus/11162017</t>
  </si>
  <si>
    <t>ekobkoahetRelAv/+/11162017</t>
  </si>
  <si>
    <t>ekobkoahetRelAv/-2/01132018</t>
  </si>
  <si>
    <t>WT1/10112018</t>
  </si>
  <si>
    <t>WT2/10112018</t>
  </si>
  <si>
    <t>ekobkoahetRelAv/v1/10112018</t>
  </si>
  <si>
    <t>ekobkoahetRelAv/+1/10112018</t>
  </si>
  <si>
    <t>ekobkoahetRelAv/+2/10112018</t>
  </si>
  <si>
    <t>ekobkoahetRelAv/+3/10112018</t>
  </si>
  <si>
    <t>ekobkoahetRelAv/+4/10112018</t>
  </si>
  <si>
    <t>ekobkoahetRelAv/+5/10112018</t>
  </si>
  <si>
    <t>WT</t>
  </si>
  <si>
    <t>WT/10302018</t>
  </si>
  <si>
    <t>WTv/+1/10302018</t>
  </si>
  <si>
    <t>WTv/+2/10302018</t>
  </si>
  <si>
    <t>ekobkoahetRelAv/-1/10302018</t>
  </si>
  <si>
    <t>ekobkoahetRelAv/-2/10302018</t>
  </si>
  <si>
    <t>Group</t>
  </si>
  <si>
    <t>2.5KO</t>
  </si>
  <si>
    <t>2.5KORelAHet</t>
  </si>
  <si>
    <t>Average</t>
  </si>
  <si>
    <t>STE</t>
  </si>
  <si>
    <t>Fold Change to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</si>
</sst>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0" fillId="2" borderId="0" xfId="0" applyFill="1"/>
    <xf numFmtId="0" fontId="0" fillId="2" borderId="1" xfId="0" applyFont="1" applyFill="1" applyBorder="1" applyAlignment="1">
      <alignment vertical="center"/>
    </xf>
    <xf numFmtId="0" fontId="0" fillId="2" borderId="0" xfId="0" applyFont="1" applyFill="1"/>
    <xf numFmtId="0" fontId="0" fillId="3" borderId="0" xfId="0" applyFill="1"/>
    <xf numFmtId="0" fontId="0" fillId="3" borderId="0" xfId="0" applyFont="1" applyFill="1"/>
    <xf numFmtId="0" fontId="0" fillId="3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3" borderId="0" xfId="0" applyFill="1" applyBorder="1"/>
    <xf numFmtId="0" fontId="0" fillId="0" borderId="0" xfId="0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/>
    <xf numFmtId="0" fontId="1" fillId="4" borderId="0" xfId="0" applyFont="1" applyFill="1"/>
    <xf numFmtId="0" fontId="1" fillId="4" borderId="0" xfId="0" applyFont="1" applyFill="1" applyBorder="1" applyAlignment="1">
      <alignment vertical="center"/>
    </xf>
    <xf numFmtId="0" fontId="0" fillId="4" borderId="0" xfId="0" applyFont="1" applyFill="1"/>
    <xf numFmtId="0" fontId="0" fillId="4" borderId="1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0" fillId="4" borderId="0" xfId="0" applyFill="1"/>
    <xf numFmtId="0" fontId="0" fillId="4" borderId="0" xfId="0" applyFill="1" applyBorder="1"/>
    <xf numFmtId="0" fontId="1" fillId="2" borderId="0" xfId="0" applyFont="1" applyFill="1"/>
    <xf numFmtId="0" fontId="0" fillId="2" borderId="0" xfId="0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C0C"/>
      <color rgb="FFFFD11F"/>
      <color rgb="FF00FF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0AD47"/>
      </a:accent1>
      <a:accent2>
        <a:srgbClr val="ED7D31"/>
      </a:accent2>
      <a:accent3>
        <a:srgbClr val="8EAADB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5"/>
  <sheetViews>
    <sheetView tabSelected="1" zoomScaleNormal="100" workbookViewId="0">
      <pane xSplit="2" topLeftCell="C1" activePane="topRight" state="frozen"/>
      <selection pane="topRight" activeCell="AE8" sqref="AE8"/>
    </sheetView>
  </sheetViews>
  <sheetFormatPr defaultRowHeight="15"/>
  <cols>
    <col min="2" max="2" width="39.140625" customWidth="1"/>
    <col min="3" max="3" width="13.7109375" customWidth="1"/>
    <col min="4" max="4" width="19" customWidth="1"/>
    <col min="6" max="6" width="12.42578125" customWidth="1"/>
    <col min="7" max="13" width="9.42578125" customWidth="1"/>
    <col min="15" max="15" width="11.7109375" customWidth="1"/>
    <col min="16" max="21" width="9.42578125" customWidth="1"/>
    <col min="24" max="24" width="12.28515625" bestFit="1" customWidth="1"/>
    <col min="32" max="32" width="18.28515625" customWidth="1"/>
    <col min="34" max="34" width="12.28515625" bestFit="1" customWidth="1"/>
  </cols>
  <sheetData>
    <row r="1" spans="1:42" s="1" customFormat="1">
      <c r="A1" s="1" t="s">
        <v>62</v>
      </c>
      <c r="B1" s="2" t="s">
        <v>41</v>
      </c>
      <c r="C1" s="1" t="s">
        <v>40</v>
      </c>
      <c r="E1" s="9" t="s">
        <v>38</v>
      </c>
      <c r="N1" s="1" t="s">
        <v>11</v>
      </c>
      <c r="W1" s="1" t="s">
        <v>37</v>
      </c>
    </row>
    <row r="2" spans="1:42" s="16" customFormat="1">
      <c r="A2" s="16" t="s">
        <v>56</v>
      </c>
      <c r="C2" s="17" t="s">
        <v>36</v>
      </c>
      <c r="D2" s="17" t="s">
        <v>39</v>
      </c>
      <c r="E2" s="16" t="s">
        <v>0</v>
      </c>
      <c r="F2" s="16" t="s">
        <v>1</v>
      </c>
      <c r="G2" s="16" t="s">
        <v>28</v>
      </c>
      <c r="H2" s="16" t="s">
        <v>29</v>
      </c>
      <c r="I2" s="16" t="s">
        <v>30</v>
      </c>
      <c r="J2" s="16" t="s">
        <v>31</v>
      </c>
      <c r="K2" s="16" t="s">
        <v>32</v>
      </c>
      <c r="L2" s="16" t="s">
        <v>33</v>
      </c>
      <c r="M2" s="16" t="s">
        <v>34</v>
      </c>
      <c r="O2" s="16" t="s">
        <v>1</v>
      </c>
      <c r="P2" s="16" t="s">
        <v>21</v>
      </c>
      <c r="Q2" s="16" t="s">
        <v>22</v>
      </c>
      <c r="R2" s="16" t="s">
        <v>23</v>
      </c>
      <c r="S2" s="16" t="s">
        <v>24</v>
      </c>
      <c r="T2" s="16" t="s">
        <v>25</v>
      </c>
      <c r="U2" s="16" t="s">
        <v>26</v>
      </c>
      <c r="V2" s="16" t="s">
        <v>27</v>
      </c>
      <c r="X2" s="16" t="s">
        <v>1</v>
      </c>
      <c r="Y2" s="16" t="s">
        <v>21</v>
      </c>
      <c r="Z2" s="16" t="s">
        <v>22</v>
      </c>
      <c r="AA2" s="16" t="s">
        <v>23</v>
      </c>
      <c r="AB2" s="16" t="s">
        <v>24</v>
      </c>
      <c r="AC2" s="16" t="s">
        <v>25</v>
      </c>
      <c r="AD2" s="16" t="s">
        <v>26</v>
      </c>
      <c r="AE2" s="16" t="s">
        <v>27</v>
      </c>
    </row>
    <row r="3" spans="1:42" s="18" customFormat="1">
      <c r="B3" s="19" t="s">
        <v>2</v>
      </c>
      <c r="C3" s="20">
        <v>131684</v>
      </c>
      <c r="D3" s="20">
        <f>C3*40*12</f>
        <v>63208320</v>
      </c>
      <c r="E3" s="21">
        <v>1496724</v>
      </c>
      <c r="F3" s="21">
        <v>300977</v>
      </c>
      <c r="G3" s="21">
        <v>8277</v>
      </c>
      <c r="H3" s="21">
        <v>33424</v>
      </c>
      <c r="I3" s="21">
        <v>2648</v>
      </c>
      <c r="J3" s="21">
        <v>5102</v>
      </c>
      <c r="K3" s="21">
        <v>120743</v>
      </c>
      <c r="L3" s="21">
        <v>28046</v>
      </c>
      <c r="M3" s="21">
        <v>61110</v>
      </c>
      <c r="O3" s="18">
        <f t="shared" ref="O3:O38" si="0">F3/E3*100</f>
        <v>20.109051501813294</v>
      </c>
      <c r="P3" s="18">
        <f t="shared" ref="P3:P38" si="1">G3/E3*100</f>
        <v>0.55300776896742487</v>
      </c>
      <c r="Q3" s="18">
        <f t="shared" ref="Q3:Q38" si="2">H3/E3*100</f>
        <v>2.2331438528412719</v>
      </c>
      <c r="R3" s="18">
        <f t="shared" ref="R3:R38" si="3">I3/E3*100</f>
        <v>0.17691972601494999</v>
      </c>
      <c r="S3" s="18">
        <f t="shared" ref="S3:S38" si="4">J3/E3*100</f>
        <v>0.34087781047140286</v>
      </c>
      <c r="T3" s="18">
        <f t="shared" ref="T3:T38" si="5">K3/E3*100</f>
        <v>8.0671519932866715</v>
      </c>
      <c r="U3" s="18">
        <f t="shared" ref="U3:U38" si="6">L3/E3*100</f>
        <v>1.8738257688124198</v>
      </c>
      <c r="V3" s="18">
        <f t="shared" ref="V3:V38" si="7">M3/E3*100</f>
        <v>4.0829170909265837</v>
      </c>
      <c r="X3" s="18">
        <f t="shared" ref="X3:X38" si="8">D3*O3/100/1000000</f>
        <v>12.710593622230952</v>
      </c>
      <c r="Y3" s="18">
        <f t="shared" ref="Y3:Y38" si="9">D3*P3/100/10000</f>
        <v>34.95469202337906</v>
      </c>
      <c r="Z3" s="18">
        <f t="shared" ref="Z3:Z38" si="10">D3*Q3/100/10000</f>
        <v>141.15327125642403</v>
      </c>
      <c r="AA3" s="18">
        <f t="shared" ref="AA3:AA38" si="11">D3*R3/100/10000</f>
        <v>11.182798656265284</v>
      </c>
      <c r="AB3" s="18">
        <f t="shared" ref="AB3:AB38" si="12">D3*S3/100/10000</f>
        <v>21.546313725175786</v>
      </c>
      <c r="AC3" s="18">
        <f t="shared" ref="AC3:AC38" si="13">D3*T3/100/100000</f>
        <v>50.991112468030181</v>
      </c>
      <c r="AD3" s="18">
        <f t="shared" ref="AD3:AD38" si="14">D3*U3/100/100000</f>
        <v>11.844137881934145</v>
      </c>
      <c r="AE3" s="18">
        <f t="shared" ref="AE3:AE38" si="15">D3*V3/100/100000</f>
        <v>25.807433001675662</v>
      </c>
    </row>
    <row r="4" spans="1:42" s="18" customFormat="1">
      <c r="B4" s="19" t="s">
        <v>4</v>
      </c>
      <c r="C4" s="20">
        <v>116526</v>
      </c>
      <c r="D4" s="20">
        <f>C4*40*14</f>
        <v>65254560</v>
      </c>
      <c r="E4" s="21">
        <v>1068702</v>
      </c>
      <c r="F4" s="21">
        <v>158234</v>
      </c>
      <c r="G4" s="21">
        <v>4341</v>
      </c>
      <c r="H4" s="21">
        <v>12203</v>
      </c>
      <c r="I4" s="21">
        <v>3755</v>
      </c>
      <c r="J4" s="21">
        <v>5014</v>
      </c>
      <c r="K4" s="21">
        <v>76399</v>
      </c>
      <c r="L4" s="21">
        <v>17572</v>
      </c>
      <c r="M4" s="21">
        <v>19088</v>
      </c>
      <c r="O4" s="18">
        <f t="shared" si="0"/>
        <v>14.806185447393194</v>
      </c>
      <c r="P4" s="18">
        <f t="shared" si="1"/>
        <v>0.40619368168114217</v>
      </c>
      <c r="Q4" s="18">
        <f t="shared" si="2"/>
        <v>1.141852452788523</v>
      </c>
      <c r="R4" s="18">
        <f t="shared" si="3"/>
        <v>0.35136080965507693</v>
      </c>
      <c r="S4" s="18">
        <f t="shared" si="4"/>
        <v>0.46916727020254473</v>
      </c>
      <c r="T4" s="18">
        <f t="shared" si="5"/>
        <v>7.148765511807782</v>
      </c>
      <c r="U4" s="18">
        <f t="shared" si="6"/>
        <v>1.6442375891502028</v>
      </c>
      <c r="V4" s="18">
        <f t="shared" si="7"/>
        <v>1.786091913367805</v>
      </c>
      <c r="X4" s="18">
        <f t="shared" si="8"/>
        <v>9.66171116648046</v>
      </c>
      <c r="Y4" s="18">
        <f t="shared" si="9"/>
        <v>26.50598997288299</v>
      </c>
      <c r="Z4" s="18">
        <f t="shared" si="10"/>
        <v>74.511079391635832</v>
      </c>
      <c r="AA4" s="18">
        <f t="shared" si="11"/>
        <v>22.927895035285797</v>
      </c>
      <c r="AB4" s="18">
        <f t="shared" si="12"/>
        <v>30.615303783468168</v>
      </c>
      <c r="AC4" s="18">
        <f t="shared" si="13"/>
        <v>46.648954801619162</v>
      </c>
      <c r="AD4" s="18">
        <f t="shared" si="14"/>
        <v>10.729400041545727</v>
      </c>
      <c r="AE4" s="18">
        <f t="shared" si="15"/>
        <v>11.655064192637424</v>
      </c>
    </row>
    <row r="5" spans="1:42" s="18" customFormat="1">
      <c r="B5" s="19" t="s">
        <v>5</v>
      </c>
      <c r="C5" s="20">
        <v>78879</v>
      </c>
      <c r="D5" s="20">
        <f>C5*40*14</f>
        <v>44172240</v>
      </c>
      <c r="E5" s="21">
        <v>3802897</v>
      </c>
      <c r="F5" s="21">
        <v>1058083</v>
      </c>
      <c r="G5" s="21">
        <v>16267</v>
      </c>
      <c r="H5" s="21">
        <v>26679</v>
      </c>
      <c r="I5" s="21">
        <v>12498</v>
      </c>
      <c r="J5" s="21">
        <v>7359</v>
      </c>
      <c r="K5" s="21">
        <v>475000</v>
      </c>
      <c r="L5" s="21">
        <v>219983</v>
      </c>
      <c r="M5" s="21">
        <v>171011</v>
      </c>
      <c r="O5" s="18">
        <f t="shared" si="0"/>
        <v>27.823078037611854</v>
      </c>
      <c r="P5" s="18">
        <f t="shared" si="1"/>
        <v>0.4277528421095812</v>
      </c>
      <c r="Q5" s="18">
        <f t="shared" si="2"/>
        <v>0.70154411229123481</v>
      </c>
      <c r="R5" s="18">
        <f t="shared" si="3"/>
        <v>0.32864418889073249</v>
      </c>
      <c r="S5" s="18">
        <f t="shared" si="4"/>
        <v>0.19351036854271889</v>
      </c>
      <c r="T5" s="18">
        <f t="shared" si="5"/>
        <v>12.490477654272519</v>
      </c>
      <c r="U5" s="18">
        <f t="shared" si="6"/>
        <v>5.7846163069891192</v>
      </c>
      <c r="V5" s="18">
        <f t="shared" si="7"/>
        <v>4.4968612087048374</v>
      </c>
      <c r="X5" s="18">
        <f t="shared" si="8"/>
        <v>12.290076806161199</v>
      </c>
      <c r="Y5" s="18">
        <f t="shared" si="9"/>
        <v>18.894801202346528</v>
      </c>
      <c r="Z5" s="18">
        <f t="shared" si="10"/>
        <v>30.988774898715377</v>
      </c>
      <c r="AA5" s="18">
        <f t="shared" si="11"/>
        <v>14.51694998628677</v>
      </c>
      <c r="AB5" s="18">
        <f t="shared" si="12"/>
        <v>8.5477864417574292</v>
      </c>
      <c r="AC5" s="18">
        <f t="shared" si="13"/>
        <v>55.173237665916268</v>
      </c>
      <c r="AD5" s="18">
        <f t="shared" si="14"/>
        <v>25.551945982023707</v>
      </c>
      <c r="AE5" s="18">
        <f t="shared" si="15"/>
        <v>19.863643255760017</v>
      </c>
    </row>
    <row r="6" spans="1:42" s="18" customFormat="1">
      <c r="B6" s="19" t="s">
        <v>7</v>
      </c>
      <c r="C6" s="20">
        <v>174352</v>
      </c>
      <c r="D6" s="20">
        <f>C6*40*5</f>
        <v>34870400</v>
      </c>
      <c r="E6" s="21">
        <v>1092455</v>
      </c>
      <c r="F6" s="21">
        <v>162716</v>
      </c>
      <c r="G6" s="21">
        <v>15236</v>
      </c>
      <c r="H6" s="21">
        <v>6742</v>
      </c>
      <c r="I6" s="21">
        <v>1931</v>
      </c>
      <c r="J6" s="21">
        <v>4605</v>
      </c>
      <c r="K6" s="21">
        <v>58006</v>
      </c>
      <c r="L6" s="21">
        <v>18491</v>
      </c>
      <c r="M6" s="21">
        <v>43449</v>
      </c>
      <c r="O6" s="18">
        <f t="shared" si="0"/>
        <v>14.894526548004267</v>
      </c>
      <c r="P6" s="18">
        <f t="shared" si="1"/>
        <v>1.3946569881596953</v>
      </c>
      <c r="Q6" s="18">
        <f t="shared" si="2"/>
        <v>0.61714212484724773</v>
      </c>
      <c r="R6" s="18">
        <f t="shared" si="3"/>
        <v>0.17675785272619923</v>
      </c>
      <c r="S6" s="18">
        <f t="shared" si="4"/>
        <v>0.42152766017822241</v>
      </c>
      <c r="T6" s="18">
        <f t="shared" si="5"/>
        <v>5.3096923900755639</v>
      </c>
      <c r="U6" s="18">
        <f t="shared" si="6"/>
        <v>1.692609764246582</v>
      </c>
      <c r="V6" s="18">
        <f t="shared" si="7"/>
        <v>3.9771889917662513</v>
      </c>
      <c r="X6" s="18">
        <f t="shared" si="8"/>
        <v>5.1937809853952794</v>
      </c>
      <c r="Y6" s="18">
        <f t="shared" si="9"/>
        <v>48.63224703992384</v>
      </c>
      <c r="Z6" s="18">
        <f t="shared" si="10"/>
        <v>21.519992750273467</v>
      </c>
      <c r="AA6" s="18">
        <f t="shared" si="11"/>
        <v>6.1636170277036584</v>
      </c>
      <c r="AB6" s="18">
        <f t="shared" si="12"/>
        <v>14.698838121478687</v>
      </c>
      <c r="AC6" s="18">
        <f t="shared" si="13"/>
        <v>18.515109751889096</v>
      </c>
      <c r="AD6" s="18">
        <f t="shared" si="14"/>
        <v>5.9021979523184012</v>
      </c>
      <c r="AE6" s="18">
        <f t="shared" si="15"/>
        <v>13.86861710184859</v>
      </c>
    </row>
    <row r="7" spans="1:42" s="18" customFormat="1">
      <c r="B7" s="19" t="s">
        <v>9</v>
      </c>
      <c r="C7" s="20">
        <v>234494</v>
      </c>
      <c r="D7" s="20">
        <f t="shared" ref="D7:D23" si="16">C7*40*6</f>
        <v>56278560</v>
      </c>
      <c r="E7" s="21">
        <v>1464247</v>
      </c>
      <c r="F7" s="21">
        <v>351574</v>
      </c>
      <c r="G7" s="21">
        <v>9025</v>
      </c>
      <c r="H7" s="21">
        <v>15530</v>
      </c>
      <c r="I7" s="21">
        <v>2837</v>
      </c>
      <c r="J7" s="21">
        <v>4539</v>
      </c>
      <c r="K7" s="21">
        <v>184900</v>
      </c>
      <c r="L7" s="21">
        <v>55114</v>
      </c>
      <c r="M7" s="21">
        <v>54391</v>
      </c>
      <c r="O7" s="18">
        <f t="shared" si="0"/>
        <v>24.010566523271002</v>
      </c>
      <c r="P7" s="18">
        <f t="shared" si="1"/>
        <v>0.61635775931246573</v>
      </c>
      <c r="Q7" s="18">
        <f t="shared" si="2"/>
        <v>1.0606134074374063</v>
      </c>
      <c r="R7" s="18">
        <f t="shared" si="3"/>
        <v>0.19375146406309865</v>
      </c>
      <c r="S7" s="18">
        <f t="shared" si="4"/>
        <v>0.3099886836032445</v>
      </c>
      <c r="T7" s="18">
        <f t="shared" si="5"/>
        <v>12.627650935941819</v>
      </c>
      <c r="U7" s="18">
        <f t="shared" si="6"/>
        <v>3.7639824428528792</v>
      </c>
      <c r="V7" s="18">
        <f t="shared" si="7"/>
        <v>3.7146055276193155</v>
      </c>
      <c r="X7" s="18">
        <f t="shared" si="8"/>
        <v>13.512801087138984</v>
      </c>
      <c r="Y7" s="18">
        <f t="shared" si="9"/>
        <v>34.687727138932161</v>
      </c>
      <c r="Z7" s="18">
        <f t="shared" si="10"/>
        <v>59.68979528727052</v>
      </c>
      <c r="AA7" s="18">
        <f t="shared" si="11"/>
        <v>10.904053395362942</v>
      </c>
      <c r="AB7" s="18">
        <f t="shared" si="12"/>
        <v>17.445716729486211</v>
      </c>
      <c r="AC7" s="18">
        <f t="shared" si="13"/>
        <v>71.066601085745788</v>
      </c>
      <c r="AD7" s="18">
        <f t="shared" si="14"/>
        <v>21.183151174904232</v>
      </c>
      <c r="AE7" s="18">
        <f t="shared" si="15"/>
        <v>20.905265006245532</v>
      </c>
    </row>
    <row r="8" spans="1:42" s="21" customFormat="1">
      <c r="B8" s="22" t="s">
        <v>42</v>
      </c>
      <c r="C8" s="22">
        <v>295881</v>
      </c>
      <c r="D8" s="20">
        <f t="shared" ref="D8" si="17">C8*40*5</f>
        <v>59176200</v>
      </c>
      <c r="E8" s="21">
        <v>880049</v>
      </c>
      <c r="F8" s="21">
        <v>125369</v>
      </c>
      <c r="G8" s="21">
        <v>16440</v>
      </c>
      <c r="H8" s="21">
        <v>6907</v>
      </c>
      <c r="I8" s="21">
        <v>3142</v>
      </c>
      <c r="J8" s="21">
        <v>2460</v>
      </c>
      <c r="K8" s="21">
        <v>40555</v>
      </c>
      <c r="L8" s="21">
        <v>18482</v>
      </c>
      <c r="M8" s="21">
        <v>29825</v>
      </c>
      <c r="O8" s="18">
        <f>F8/E8*100</f>
        <v>14.245684047138285</v>
      </c>
      <c r="P8" s="18">
        <f>G8/E8*100</f>
        <v>1.8680778002133973</v>
      </c>
      <c r="Q8" s="18">
        <f>H8/E8*100</f>
        <v>0.78484266216994736</v>
      </c>
      <c r="R8" s="18">
        <f>I8/E8*100</f>
        <v>0.35702557471231716</v>
      </c>
      <c r="S8" s="18">
        <f>J8/E8*100</f>
        <v>0.27952988981295357</v>
      </c>
      <c r="T8" s="18">
        <f>K8/E8*100</f>
        <v>4.6082661306359078</v>
      </c>
      <c r="U8" s="18">
        <f>L8/E8*100</f>
        <v>2.1001103347654504</v>
      </c>
      <c r="V8" s="18">
        <f>M8/E8*100</f>
        <v>3.3890158388907889</v>
      </c>
      <c r="W8" s="18"/>
      <c r="X8" s="18">
        <f>D8*O8/100/1000000</f>
        <v>8.430054483102646</v>
      </c>
      <c r="Y8" s="18">
        <f>D8*P8/100/10000</f>
        <v>110.54574552098804</v>
      </c>
      <c r="Z8" s="18">
        <f>D8*Q8/100/10000</f>
        <v>46.444006345101236</v>
      </c>
      <c r="AA8" s="18">
        <f>D8*R8/100/10000</f>
        <v>21.127416814291024</v>
      </c>
      <c r="AB8" s="18">
        <f>D8*S8/100/10000</f>
        <v>16.541516665549302</v>
      </c>
      <c r="AC8" s="18">
        <f>D8*T8/100/100000</f>
        <v>27.269967819973658</v>
      </c>
      <c r="AD8" s="18">
        <f>D8*U8/100/100000</f>
        <v>12.427654919214724</v>
      </c>
      <c r="AE8" s="18">
        <f>D8*V8/100/100000</f>
        <v>20.054907908536912</v>
      </c>
    </row>
    <row r="9" spans="1:42" s="21" customFormat="1">
      <c r="B9" s="21" t="s">
        <v>13</v>
      </c>
      <c r="C9" s="21">
        <v>313378</v>
      </c>
      <c r="D9" s="20">
        <f>C9*40*5</f>
        <v>62675600</v>
      </c>
      <c r="E9" s="21">
        <v>1315544</v>
      </c>
      <c r="F9" s="21">
        <v>399570</v>
      </c>
      <c r="G9" s="21">
        <v>11622</v>
      </c>
      <c r="H9" s="21">
        <v>33403</v>
      </c>
      <c r="I9" s="21">
        <v>1171</v>
      </c>
      <c r="J9" s="21">
        <v>4779</v>
      </c>
      <c r="K9" s="21">
        <v>149709</v>
      </c>
      <c r="L9" s="21">
        <v>67694</v>
      </c>
      <c r="M9" s="21">
        <v>91156</v>
      </c>
      <c r="O9" s="18">
        <f t="shared" si="0"/>
        <v>30.37298638433986</v>
      </c>
      <c r="P9" s="18">
        <f t="shared" si="1"/>
        <v>0.88343681397201457</v>
      </c>
      <c r="Q9" s="18">
        <f t="shared" si="2"/>
        <v>2.5391016948121838</v>
      </c>
      <c r="R9" s="18">
        <f t="shared" si="3"/>
        <v>8.9012606191811144E-2</v>
      </c>
      <c r="S9" s="18">
        <f t="shared" si="4"/>
        <v>0.3632717719817809</v>
      </c>
      <c r="T9" s="18">
        <f t="shared" si="5"/>
        <v>11.380007054116016</v>
      </c>
      <c r="U9" s="18">
        <f t="shared" si="6"/>
        <v>5.1457039825349815</v>
      </c>
      <c r="V9" s="18">
        <f t="shared" si="7"/>
        <v>6.9291487019818421</v>
      </c>
      <c r="W9" s="18"/>
      <c r="X9" s="18">
        <f t="shared" si="8"/>
        <v>19.036451454303315</v>
      </c>
      <c r="Y9" s="18">
        <f t="shared" si="9"/>
        <v>55.369932377784394</v>
      </c>
      <c r="Z9" s="18">
        <f t="shared" si="10"/>
        <v>159.13972218337051</v>
      </c>
      <c r="AA9" s="18">
        <f t="shared" si="11"/>
        <v>5.5789185006354787</v>
      </c>
      <c r="AB9" s="18">
        <f t="shared" si="12"/>
        <v>22.768276272021311</v>
      </c>
      <c r="AC9" s="18">
        <f t="shared" si="13"/>
        <v>71.324877012095371</v>
      </c>
      <c r="AD9" s="18">
        <f t="shared" si="14"/>
        <v>32.251008452776951</v>
      </c>
      <c r="AE9" s="18">
        <f t="shared" si="15"/>
        <v>43.428855238593314</v>
      </c>
      <c r="AP9" s="18"/>
    </row>
    <row r="10" spans="1:42" s="21" customFormat="1">
      <c r="B10" s="21" t="s">
        <v>17</v>
      </c>
      <c r="C10" s="21">
        <v>328493</v>
      </c>
      <c r="D10" s="20">
        <f t="shared" ref="D10:D11" si="18">C10*40*5</f>
        <v>65698600</v>
      </c>
      <c r="E10" s="21">
        <v>1537178</v>
      </c>
      <c r="F10" s="21">
        <v>463000</v>
      </c>
      <c r="G10" s="21">
        <v>15229</v>
      </c>
      <c r="H10" s="21">
        <v>44955</v>
      </c>
      <c r="I10" s="21">
        <v>1549</v>
      </c>
      <c r="J10" s="21">
        <v>4461</v>
      </c>
      <c r="K10" s="21">
        <v>208369</v>
      </c>
      <c r="L10" s="21">
        <v>74127</v>
      </c>
      <c r="M10" s="21">
        <v>67822</v>
      </c>
      <c r="O10" s="18">
        <f t="shared" si="0"/>
        <v>30.120129223811425</v>
      </c>
      <c r="P10" s="18">
        <f t="shared" si="1"/>
        <v>0.99071155064670446</v>
      </c>
      <c r="Q10" s="18">
        <f t="shared" si="2"/>
        <v>2.9245149228000922</v>
      </c>
      <c r="R10" s="18">
        <f t="shared" si="3"/>
        <v>0.1007690716364663</v>
      </c>
      <c r="S10" s="18">
        <f t="shared" si="4"/>
        <v>0.29020711980004921</v>
      </c>
      <c r="T10" s="18">
        <f t="shared" si="5"/>
        <v>13.55529418193599</v>
      </c>
      <c r="U10" s="18">
        <f t="shared" si="6"/>
        <v>4.8222782267245563</v>
      </c>
      <c r="V10" s="18">
        <f t="shared" si="7"/>
        <v>4.4121110242275128</v>
      </c>
      <c r="W10" s="18"/>
      <c r="X10" s="18">
        <f t="shared" si="8"/>
        <v>19.788503218234972</v>
      </c>
      <c r="Y10" s="18">
        <f t="shared" si="9"/>
        <v>65.088361881317581</v>
      </c>
      <c r="Z10" s="18">
        <f t="shared" si="10"/>
        <v>192.13653610707414</v>
      </c>
      <c r="AA10" s="18">
        <f t="shared" si="11"/>
        <v>6.6203869298155444</v>
      </c>
      <c r="AB10" s="18">
        <f t="shared" si="12"/>
        <v>19.066201480895511</v>
      </c>
      <c r="AC10" s="18">
        <f t="shared" si="13"/>
        <v>89.056385034133982</v>
      </c>
      <c r="AD10" s="18">
        <f t="shared" si="14"/>
        <v>31.681692830628588</v>
      </c>
      <c r="AE10" s="18">
        <f t="shared" si="15"/>
        <v>28.986951733631365</v>
      </c>
      <c r="AP10" s="18"/>
    </row>
    <row r="11" spans="1:42" s="21" customFormat="1">
      <c r="B11" s="21" t="s">
        <v>18</v>
      </c>
      <c r="C11" s="21">
        <v>246033</v>
      </c>
      <c r="D11" s="20">
        <f t="shared" si="18"/>
        <v>49206600</v>
      </c>
      <c r="E11" s="21">
        <v>1710147</v>
      </c>
      <c r="F11" s="21">
        <v>499000</v>
      </c>
      <c r="G11" s="21">
        <v>20855</v>
      </c>
      <c r="H11" s="21">
        <v>30415</v>
      </c>
      <c r="I11" s="21">
        <v>9343</v>
      </c>
      <c r="J11" s="21">
        <v>8178</v>
      </c>
      <c r="K11" s="21">
        <v>197938</v>
      </c>
      <c r="L11" s="21">
        <v>80450</v>
      </c>
      <c r="M11" s="21">
        <v>85355</v>
      </c>
      <c r="O11" s="18">
        <f t="shared" si="0"/>
        <v>29.178778198599304</v>
      </c>
      <c r="P11" s="18">
        <f t="shared" si="1"/>
        <v>1.2194858102841453</v>
      </c>
      <c r="Q11" s="18">
        <f t="shared" si="2"/>
        <v>1.778502081984765</v>
      </c>
      <c r="R11" s="18">
        <f t="shared" si="3"/>
        <v>0.54632730402708074</v>
      </c>
      <c r="S11" s="18">
        <f t="shared" si="4"/>
        <v>0.47820450522674363</v>
      </c>
      <c r="T11" s="18">
        <f t="shared" si="5"/>
        <v>11.574326651451599</v>
      </c>
      <c r="U11" s="18">
        <f t="shared" si="6"/>
        <v>4.7042739600747767</v>
      </c>
      <c r="V11" s="18">
        <f t="shared" si="7"/>
        <v>4.9910914091010889</v>
      </c>
      <c r="W11" s="18"/>
      <c r="X11" s="18">
        <f t="shared" si="8"/>
        <v>14.357884673071963</v>
      </c>
      <c r="Y11" s="18">
        <f t="shared" si="9"/>
        <v>60.006750472327823</v>
      </c>
      <c r="Z11" s="18">
        <f t="shared" si="10"/>
        <v>87.514040547391545</v>
      </c>
      <c r="AA11" s="18">
        <f t="shared" si="11"/>
        <v>26.882909118338947</v>
      </c>
      <c r="AB11" s="18">
        <f t="shared" si="12"/>
        <v>23.530817806890283</v>
      </c>
      <c r="AC11" s="18">
        <f t="shared" si="13"/>
        <v>56.953326180731828</v>
      </c>
      <c r="AD11" s="18">
        <f t="shared" si="14"/>
        <v>23.148132704381553</v>
      </c>
      <c r="AE11" s="18">
        <f t="shared" si="15"/>
        <v>24.559463853107363</v>
      </c>
      <c r="AO11" s="18"/>
      <c r="AP11" s="18"/>
    </row>
    <row r="12" spans="1:42" s="21" customFormat="1">
      <c r="B12" s="21" t="s">
        <v>44</v>
      </c>
      <c r="C12" s="22">
        <v>166153</v>
      </c>
      <c r="D12" s="20">
        <f>C12*50*6</f>
        <v>49845900</v>
      </c>
      <c r="E12" s="21">
        <v>2609030</v>
      </c>
      <c r="F12" s="21">
        <v>455540</v>
      </c>
      <c r="G12" s="21">
        <v>3655</v>
      </c>
      <c r="H12" s="21">
        <v>33665</v>
      </c>
      <c r="I12" s="21">
        <v>2498</v>
      </c>
      <c r="J12" s="21">
        <v>4284</v>
      </c>
      <c r="K12" s="21">
        <v>167066</v>
      </c>
      <c r="L12" s="21">
        <v>84288</v>
      </c>
      <c r="M12" s="21">
        <v>124274</v>
      </c>
      <c r="O12" s="18">
        <f>F12/E12*100</f>
        <v>17.460128860151091</v>
      </c>
      <c r="P12" s="18">
        <f>G12/E12*100</f>
        <v>0.14009037841649963</v>
      </c>
      <c r="Q12" s="18">
        <f>H12/E12*100</f>
        <v>1.2903262898471846</v>
      </c>
      <c r="R12" s="18">
        <f>I12/E12*100</f>
        <v>9.574439542665282E-2</v>
      </c>
      <c r="S12" s="18">
        <f>J12/E12*100</f>
        <v>0.16419895516724606</v>
      </c>
      <c r="T12" s="18">
        <f>K12/E12*100</f>
        <v>6.4033759673135222</v>
      </c>
      <c r="U12" s="18">
        <f>L12/E12*100</f>
        <v>3.2306259414418386</v>
      </c>
      <c r="V12" s="18">
        <f>M12/E12*100</f>
        <v>4.7632261798446169</v>
      </c>
      <c r="W12" s="18"/>
      <c r="X12" s="18">
        <f>D12*O12/100/1000000</f>
        <v>8.7031583715020524</v>
      </c>
      <c r="Y12" s="18">
        <f>D12*P12/100/10000</f>
        <v>6.9829309935109984</v>
      </c>
      <c r="Z12" s="18">
        <f>D12*Q12/100/10000</f>
        <v>64.317475211093779</v>
      </c>
      <c r="AA12" s="18">
        <f>D12*R12/100/10000</f>
        <v>4.7724655599973937</v>
      </c>
      <c r="AB12" s="18">
        <f>D12*S12/100/10000</f>
        <v>8.1846446993710291</v>
      </c>
      <c r="AC12" s="18">
        <f>D12*T12/100/100000</f>
        <v>31.918203812911305</v>
      </c>
      <c r="AD12" s="18">
        <f>D12*U12/100/100000</f>
        <v>16.103345761451575</v>
      </c>
      <c r="AE12" s="18">
        <f>D12*V12/100/100000</f>
        <v>23.742729583791682</v>
      </c>
    </row>
    <row r="13" spans="1:42" s="21" customFormat="1">
      <c r="B13" s="21" t="s">
        <v>45</v>
      </c>
      <c r="C13" s="22">
        <v>150254</v>
      </c>
      <c r="D13" s="20">
        <f>C13*50*6</f>
        <v>45076200</v>
      </c>
      <c r="E13" s="21">
        <v>2964970</v>
      </c>
      <c r="F13" s="21">
        <v>484340</v>
      </c>
      <c r="G13" s="21">
        <v>3419</v>
      </c>
      <c r="H13" s="21">
        <v>37039</v>
      </c>
      <c r="I13" s="21">
        <v>3929</v>
      </c>
      <c r="J13" s="21">
        <v>6272</v>
      </c>
      <c r="K13" s="21">
        <v>198438</v>
      </c>
      <c r="L13" s="21">
        <v>74740</v>
      </c>
      <c r="M13" s="21">
        <v>127244</v>
      </c>
      <c r="N13" s="16"/>
      <c r="O13" s="18">
        <f>F13/E13*100</f>
        <v>16.335409801785516</v>
      </c>
      <c r="P13" s="18">
        <f>G13/E13*100</f>
        <v>0.11531313976195375</v>
      </c>
      <c r="Q13" s="18">
        <f>H13/E13*100</f>
        <v>1.2492200595621541</v>
      </c>
      <c r="R13" s="18">
        <f>I13/E13*100</f>
        <v>0.13251398833715014</v>
      </c>
      <c r="S13" s="18">
        <f>J13/E13*100</f>
        <v>0.21153671032084642</v>
      </c>
      <c r="T13" s="18">
        <f>K13/E13*100</f>
        <v>6.6927489991467031</v>
      </c>
      <c r="U13" s="18">
        <f>L13/E13*100</f>
        <v>2.5207674951179944</v>
      </c>
      <c r="V13" s="18">
        <f>M13/E13*100</f>
        <v>4.2915779923574267</v>
      </c>
      <c r="W13" s="18"/>
      <c r="X13" s="18">
        <f>D13*O13/100/1000000</f>
        <v>7.3633819930724425</v>
      </c>
      <c r="Y13" s="18">
        <f>D13*P13/100/10000</f>
        <v>5.1978781505377798</v>
      </c>
      <c r="Z13" s="18">
        <f>D13*Q13/100/10000</f>
        <v>56.310093248835564</v>
      </c>
      <c r="AA13" s="18">
        <f>D13*R13/100/10000</f>
        <v>5.9732270410830477</v>
      </c>
      <c r="AB13" s="18">
        <f>D13*S13/100/10000</f>
        <v>9.5352710617645382</v>
      </c>
      <c r="AC13" s="18">
        <f>D13*T13/100/100000</f>
        <v>30.168369243533657</v>
      </c>
      <c r="AD13" s="18">
        <f>D13*U13/100/100000</f>
        <v>11.362661976343773</v>
      </c>
      <c r="AE13" s="18">
        <f>D13*V13/100/100000</f>
        <v>19.344802789910183</v>
      </c>
    </row>
    <row r="14" spans="1:42" s="21" customFormat="1">
      <c r="B14" s="21" t="s">
        <v>48</v>
      </c>
      <c r="C14" s="22">
        <v>155925</v>
      </c>
      <c r="D14" s="20">
        <f>C14*50*7</f>
        <v>54573750</v>
      </c>
      <c r="E14" s="21">
        <v>1195780</v>
      </c>
      <c r="F14" s="21">
        <v>228050</v>
      </c>
      <c r="G14" s="21">
        <v>4473</v>
      </c>
      <c r="H14" s="21">
        <v>17911</v>
      </c>
      <c r="I14" s="21">
        <v>9086</v>
      </c>
      <c r="J14" s="21">
        <v>3083</v>
      </c>
      <c r="K14" s="21">
        <v>89574</v>
      </c>
      <c r="L14" s="21">
        <v>30927</v>
      </c>
      <c r="M14" s="21">
        <v>45968</v>
      </c>
      <c r="O14" s="18">
        <f>F14/E14*100</f>
        <v>19.071233839000485</v>
      </c>
      <c r="P14" s="18">
        <f>G14/E14*100</f>
        <v>0.37406546354680625</v>
      </c>
      <c r="Q14" s="18">
        <f>H14/E14*100</f>
        <v>1.497850775226212</v>
      </c>
      <c r="R14" s="18">
        <f>I14/E14*100</f>
        <v>0.75983876632825431</v>
      </c>
      <c r="S14" s="18">
        <f>J14/E14*100</f>
        <v>0.25782334543143387</v>
      </c>
      <c r="T14" s="18">
        <f>K14/E14*100</f>
        <v>7.490842797170048</v>
      </c>
      <c r="U14" s="18">
        <f>L14/E14*100</f>
        <v>2.5863453143554835</v>
      </c>
      <c r="V14" s="18">
        <f>M14/E14*100</f>
        <v>3.8441853852715382</v>
      </c>
      <c r="W14" s="18"/>
      <c r="X14" s="18">
        <f>D14*O14/100/1000000</f>
        <v>10.407887477211528</v>
      </c>
      <c r="Y14" s="18">
        <f>D14*P14/100/10000</f>
        <v>20.414155091237518</v>
      </c>
      <c r="Z14" s="18">
        <f>D14*Q14/100/10000</f>
        <v>81.743333744501484</v>
      </c>
      <c r="AA14" s="18">
        <f>D14*R14/100/10000</f>
        <v>41.467250873906565</v>
      </c>
      <c r="AB14" s="18">
        <f>D14*S14/100/10000</f>
        <v>14.070386797738715</v>
      </c>
      <c r="AC14" s="18">
        <f>D14*T14/100/100000</f>
        <v>40.880338210205885</v>
      </c>
      <c r="AD14" s="18">
        <f>D14*U14/100/100000</f>
        <v>14.114656259930758</v>
      </c>
      <c r="AE14" s="18">
        <f>D14*V14/100/100000</f>
        <v>20.979161216946263</v>
      </c>
    </row>
    <row r="15" spans="1:42" s="21" customFormat="1">
      <c r="B15" s="21" t="s">
        <v>49</v>
      </c>
      <c r="C15" s="22">
        <v>151580</v>
      </c>
      <c r="D15" s="20">
        <f>C15*50*6</f>
        <v>45474000</v>
      </c>
      <c r="E15" s="21">
        <v>1156850</v>
      </c>
      <c r="F15" s="21">
        <v>229326</v>
      </c>
      <c r="G15" s="21">
        <v>4580</v>
      </c>
      <c r="H15" s="21">
        <v>20489</v>
      </c>
      <c r="I15" s="21">
        <v>6837</v>
      </c>
      <c r="J15" s="21">
        <v>5727</v>
      </c>
      <c r="K15" s="21">
        <v>102400</v>
      </c>
      <c r="L15" s="21">
        <v>31391</v>
      </c>
      <c r="M15" s="21">
        <v>30726</v>
      </c>
      <c r="O15" s="18">
        <f>F15/E15*100</f>
        <v>19.823313307688984</v>
      </c>
      <c r="P15" s="18">
        <f>G15/E15*100</f>
        <v>0.39590266672429442</v>
      </c>
      <c r="Q15" s="18">
        <f>H15/E15*100</f>
        <v>1.771102562994338</v>
      </c>
      <c r="R15" s="18">
        <f>I15/E15*100</f>
        <v>0.59100142628689978</v>
      </c>
      <c r="S15" s="18">
        <f>J15/E15*100</f>
        <v>0.49505121666594631</v>
      </c>
      <c r="T15" s="18">
        <f>K15/E15*100</f>
        <v>8.8516229416086798</v>
      </c>
      <c r="U15" s="18">
        <f>L15/E15*100</f>
        <v>2.7134892164066211</v>
      </c>
      <c r="V15" s="18">
        <f>M15/E15*100</f>
        <v>2.6560055322643388</v>
      </c>
      <c r="W15" s="18"/>
      <c r="X15" s="18">
        <f>D15*O15/100/1000000</f>
        <v>9.0144534935384879</v>
      </c>
      <c r="Y15" s="18">
        <f>D15*P15/100/10000</f>
        <v>18.003277866620561</v>
      </c>
      <c r="Z15" s="18">
        <f>D15*Q15/100/10000</f>
        <v>80.539117949604517</v>
      </c>
      <c r="AA15" s="18">
        <f>D15*R15/100/10000</f>
        <v>26.875198858970478</v>
      </c>
      <c r="AB15" s="18">
        <f>D15*S15/100/10000</f>
        <v>22.511959026667238</v>
      </c>
      <c r="AC15" s="18">
        <f>D15*T15/100/100000</f>
        <v>40.25187016467131</v>
      </c>
      <c r="AD15" s="18">
        <f>D15*U15/100/100000</f>
        <v>12.339320862687467</v>
      </c>
      <c r="AE15" s="18">
        <f>D15*V15/100/100000</f>
        <v>12.077919557418854</v>
      </c>
    </row>
    <row r="16" spans="1:42" s="21" customFormat="1">
      <c r="B16" s="21" t="s">
        <v>57</v>
      </c>
      <c r="C16" s="21">
        <v>172572</v>
      </c>
      <c r="D16" s="20">
        <f>C16*50*6</f>
        <v>51771600</v>
      </c>
      <c r="E16" s="21">
        <v>1175620</v>
      </c>
      <c r="F16" s="21">
        <v>285928</v>
      </c>
      <c r="G16" s="21">
        <v>7043</v>
      </c>
      <c r="H16" s="21">
        <v>13407</v>
      </c>
      <c r="I16" s="21">
        <v>7342</v>
      </c>
      <c r="J16" s="21">
        <v>4265</v>
      </c>
      <c r="K16" s="21">
        <v>155155</v>
      </c>
      <c r="L16" s="21">
        <v>50935</v>
      </c>
      <c r="M16" s="21">
        <v>24271</v>
      </c>
      <c r="O16" s="18">
        <f>F16/E16*100</f>
        <v>24.321464418774774</v>
      </c>
      <c r="P16" s="18">
        <f>G16/E16*100</f>
        <v>0.59908814072574479</v>
      </c>
      <c r="Q16" s="18">
        <f>H16/E16*100</f>
        <v>1.1404195233153569</v>
      </c>
      <c r="R16" s="18">
        <f>I16/E16*100</f>
        <v>0.62452152906551428</v>
      </c>
      <c r="S16" s="18">
        <f>J16/E16*100</f>
        <v>0.36278729521444003</v>
      </c>
      <c r="T16" s="18">
        <f>K16/E16*100</f>
        <v>13.197716949354382</v>
      </c>
      <c r="U16" s="18">
        <f>L16/E16*100</f>
        <v>4.3326074752045729</v>
      </c>
      <c r="V16" s="18">
        <f>M16/E16*100</f>
        <v>2.0645276534934758</v>
      </c>
      <c r="W16" s="18"/>
      <c r="X16" s="18">
        <f>D16*O16/100/1000000</f>
        <v>12.5916112730304</v>
      </c>
      <c r="Y16" s="18">
        <f>D16*P16/100/10000</f>
        <v>31.01575158639697</v>
      </c>
      <c r="Z16" s="18">
        <f>D16*Q16/100/10000</f>
        <v>59.041343393273323</v>
      </c>
      <c r="AA16" s="18">
        <f>D16*R16/100/10000</f>
        <v>32.332478794168182</v>
      </c>
      <c r="AB16" s="18">
        <f>D16*S16/100/10000</f>
        <v>18.782078732923903</v>
      </c>
      <c r="AC16" s="18">
        <f>D16*T16/100/100000</f>
        <v>68.326692281519527</v>
      </c>
      <c r="AD16" s="18">
        <f>D16*U16/100/100000</f>
        <v>22.430602116330107</v>
      </c>
      <c r="AE16" s="18">
        <f>D16*V16/100/100000</f>
        <v>10.688389986560285</v>
      </c>
    </row>
    <row r="17" spans="1:42" s="21" customFormat="1">
      <c r="B17" s="21" t="s">
        <v>58</v>
      </c>
      <c r="C17" s="21">
        <v>164636</v>
      </c>
      <c r="D17" s="20">
        <f>C17*50*6</f>
        <v>49390800</v>
      </c>
      <c r="E17" s="21">
        <v>1306610</v>
      </c>
      <c r="F17" s="21">
        <v>263109</v>
      </c>
      <c r="G17" s="21">
        <v>6370</v>
      </c>
      <c r="H17" s="21">
        <v>5821</v>
      </c>
      <c r="I17" s="21">
        <v>4414</v>
      </c>
      <c r="J17" s="21">
        <v>2565</v>
      </c>
      <c r="K17" s="21">
        <v>133360</v>
      </c>
      <c r="L17" s="21">
        <v>52554</v>
      </c>
      <c r="M17" s="21">
        <v>35725</v>
      </c>
      <c r="O17" s="18">
        <f>F17/E17*100</f>
        <v>20.136766135266072</v>
      </c>
      <c r="P17" s="18">
        <f>G17/E17*100</f>
        <v>0.48752114249852674</v>
      </c>
      <c r="Q17" s="18">
        <f>H17/E17*100</f>
        <v>0.4455040142046976</v>
      </c>
      <c r="R17" s="18">
        <f>I17/E17*100</f>
        <v>0.33782077283963846</v>
      </c>
      <c r="S17" s="18">
        <f>J17/E17*100</f>
        <v>0.19630953383182434</v>
      </c>
      <c r="T17" s="18">
        <f>K17/E17*100</f>
        <v>10.206565080628497</v>
      </c>
      <c r="U17" s="18">
        <f>L17/E17*100</f>
        <v>4.0221642265098234</v>
      </c>
      <c r="V17" s="18">
        <f>M17/E17*100</f>
        <v>2.7341746963516274</v>
      </c>
      <c r="W17" s="18"/>
      <c r="X17" s="18">
        <f>D17*O17/100/1000000</f>
        <v>9.9457098883369941</v>
      </c>
      <c r="Y17" s="18">
        <f>D17*P17/100/10000</f>
        <v>24.079059244916234</v>
      </c>
      <c r="Z17" s="18">
        <f>D17*Q17/100/10000</f>
        <v>22.003799664781376</v>
      </c>
      <c r="AA17" s="18">
        <f>D17*R17/100/10000</f>
        <v>16.685238227168018</v>
      </c>
      <c r="AB17" s="18">
        <f>D17*S17/100/10000</f>
        <v>9.69588492358087</v>
      </c>
      <c r="AC17" s="18">
        <f>D17*T17/100/100000</f>
        <v>50.411041458430596</v>
      </c>
      <c r="AD17" s="18">
        <f>D17*U17/100/100000</f>
        <v>19.865790887870141</v>
      </c>
      <c r="AE17" s="18">
        <f>D17*V17/100/100000</f>
        <v>13.504307559256395</v>
      </c>
    </row>
    <row r="18" spans="1:42" s="21" customFormat="1">
      <c r="B18" s="21" t="s">
        <v>59</v>
      </c>
      <c r="C18" s="21">
        <v>207570</v>
      </c>
      <c r="D18" s="20">
        <f>C18*50*6</f>
        <v>62271000</v>
      </c>
      <c r="E18" s="21">
        <v>1813620</v>
      </c>
      <c r="F18" s="21">
        <v>201811</v>
      </c>
      <c r="G18" s="21">
        <v>8906</v>
      </c>
      <c r="H18" s="21">
        <v>8066</v>
      </c>
      <c r="I18" s="21">
        <v>3832</v>
      </c>
      <c r="J18" s="21">
        <v>3379</v>
      </c>
      <c r="K18" s="21">
        <v>112906</v>
      </c>
      <c r="L18" s="21">
        <v>34960</v>
      </c>
      <c r="M18" s="21">
        <v>12663</v>
      </c>
      <c r="N18" s="16"/>
      <c r="O18" s="18">
        <f>F18/E18*100</f>
        <v>11.127523957609643</v>
      </c>
      <c r="P18" s="18">
        <f>G18/E18*100</f>
        <v>0.49106207474553659</v>
      </c>
      <c r="Q18" s="18">
        <f>H18/E18*100</f>
        <v>0.44474586738125954</v>
      </c>
      <c r="R18" s="18">
        <f>I18/E18*100</f>
        <v>0.21129012692846352</v>
      </c>
      <c r="S18" s="18">
        <f>J18/E18*100</f>
        <v>0.18631245795701415</v>
      </c>
      <c r="T18" s="18">
        <f>K18/E18*100</f>
        <v>6.2254496531798278</v>
      </c>
      <c r="U18" s="18">
        <f>L18/E18*100</f>
        <v>1.9276364398275272</v>
      </c>
      <c r="V18" s="18">
        <f>M18/E18*100</f>
        <v>0.69821682601647528</v>
      </c>
      <c r="W18" s="18"/>
      <c r="X18" s="18">
        <f>D18*O18/100/1000000</f>
        <v>6.9292204436431017</v>
      </c>
      <c r="Y18" s="18">
        <f>D18*P18/100/10000</f>
        <v>30.578926456479309</v>
      </c>
      <c r="Z18" s="18">
        <f>D18*Q18/100/10000</f>
        <v>27.694769907698415</v>
      </c>
      <c r="AA18" s="18">
        <f>D18*R18/100/10000</f>
        <v>13.15724749396235</v>
      </c>
      <c r="AB18" s="18">
        <f>D18*S18/100/10000</f>
        <v>11.601863069441228</v>
      </c>
      <c r="AC18" s="18">
        <f>D18*T18/100/100000</f>
        <v>38.766497535316105</v>
      </c>
      <c r="AD18" s="18">
        <f>D18*U18/100/100000</f>
        <v>12.003584874449997</v>
      </c>
      <c r="AE18" s="18">
        <f>D18*V18/100/100000</f>
        <v>4.3478659972871929</v>
      </c>
    </row>
    <row r="19" spans="1:42" s="3" customFormat="1">
      <c r="A19" s="3" t="s">
        <v>63</v>
      </c>
      <c r="D19" s="10"/>
      <c r="N19" s="23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42" s="5" customFormat="1">
      <c r="B20" s="4" t="s">
        <v>3</v>
      </c>
      <c r="C20" s="10">
        <v>102177</v>
      </c>
      <c r="D20" s="10">
        <f t="shared" si="16"/>
        <v>24522480</v>
      </c>
      <c r="E20" s="3">
        <v>2284474</v>
      </c>
      <c r="F20" s="3">
        <v>87311</v>
      </c>
      <c r="G20" s="3">
        <v>13460</v>
      </c>
      <c r="H20" s="3">
        <v>33378</v>
      </c>
      <c r="I20" s="3">
        <v>362</v>
      </c>
      <c r="J20" s="3">
        <v>87</v>
      </c>
      <c r="K20" s="3">
        <v>24373</v>
      </c>
      <c r="L20" s="3">
        <v>2639</v>
      </c>
      <c r="M20" s="3">
        <v>858</v>
      </c>
      <c r="O20" s="5">
        <f t="shared" si="0"/>
        <v>3.8219301248339881</v>
      </c>
      <c r="P20" s="5">
        <f t="shared" si="1"/>
        <v>0.58919471178047989</v>
      </c>
      <c r="Q20" s="5">
        <f t="shared" si="2"/>
        <v>1.4610803187079389</v>
      </c>
      <c r="R20" s="5">
        <f t="shared" si="3"/>
        <v>1.58460984891927E-2</v>
      </c>
      <c r="S20" s="5">
        <f t="shared" si="4"/>
        <v>3.8083164877341564E-3</v>
      </c>
      <c r="T20" s="5">
        <f t="shared" si="5"/>
        <v>1.0668976753510873</v>
      </c>
      <c r="U20" s="5">
        <f t="shared" si="6"/>
        <v>0.11551893346126942</v>
      </c>
      <c r="V20" s="5">
        <f t="shared" si="7"/>
        <v>3.7557879844550647E-2</v>
      </c>
      <c r="X20" s="5">
        <f t="shared" si="8"/>
        <v>0.9372320504763898</v>
      </c>
      <c r="Y20" s="5">
        <f t="shared" si="9"/>
        <v>14.448515535742583</v>
      </c>
      <c r="Z20" s="5">
        <f t="shared" si="10"/>
        <v>35.829312893909062</v>
      </c>
      <c r="AA20" s="5">
        <f t="shared" si="11"/>
        <v>0.38858563327925821</v>
      </c>
      <c r="AB20" s="5">
        <f t="shared" si="12"/>
        <v>9.3389364904131106E-2</v>
      </c>
      <c r="AC20" s="5">
        <f t="shared" si="13"/>
        <v>2.6162976905843531</v>
      </c>
      <c r="AD20" s="5">
        <f t="shared" si="14"/>
        <v>0.28328107354253101</v>
      </c>
      <c r="AE20" s="5">
        <f t="shared" si="15"/>
        <v>9.2101235733039633E-2</v>
      </c>
    </row>
    <row r="21" spans="1:42" s="5" customFormat="1">
      <c r="B21" s="4" t="s">
        <v>12</v>
      </c>
      <c r="C21" s="10">
        <v>83015</v>
      </c>
      <c r="D21" s="10">
        <f>C21*40*14</f>
        <v>46488400</v>
      </c>
      <c r="E21" s="3">
        <v>3722464</v>
      </c>
      <c r="F21" s="3">
        <v>210167</v>
      </c>
      <c r="G21" s="3">
        <v>4916</v>
      </c>
      <c r="H21" s="3">
        <v>19634</v>
      </c>
      <c r="I21" s="3">
        <v>1642</v>
      </c>
      <c r="J21" s="3">
        <v>436</v>
      </c>
      <c r="K21" s="3">
        <v>46742</v>
      </c>
      <c r="L21" s="3">
        <v>49567</v>
      </c>
      <c r="M21" s="3">
        <v>49730</v>
      </c>
      <c r="O21" s="5">
        <f t="shared" si="0"/>
        <v>5.6459108805350429</v>
      </c>
      <c r="P21" s="5">
        <f t="shared" si="1"/>
        <v>0.13206306360518194</v>
      </c>
      <c r="Q21" s="5">
        <f t="shared" si="2"/>
        <v>0.52744633662004525</v>
      </c>
      <c r="R21" s="5">
        <f t="shared" si="3"/>
        <v>4.4110567624025376E-2</v>
      </c>
      <c r="S21" s="5">
        <f t="shared" si="4"/>
        <v>1.1712672036586519E-2</v>
      </c>
      <c r="T21" s="5">
        <f t="shared" si="5"/>
        <v>1.2556736613168051</v>
      </c>
      <c r="U21" s="5">
        <f t="shared" si="6"/>
        <v>1.3315642542144128</v>
      </c>
      <c r="V21" s="5">
        <f t="shared" si="7"/>
        <v>1.3359430742647882</v>
      </c>
      <c r="X21" s="5">
        <f t="shared" si="8"/>
        <v>2.6246936337866531</v>
      </c>
      <c r="Y21" s="5">
        <f t="shared" si="9"/>
        <v>6.1394005261031399</v>
      </c>
      <c r="Z21" s="5">
        <f t="shared" si="10"/>
        <v>24.52013627532731</v>
      </c>
      <c r="AA21" s="5">
        <f t="shared" si="11"/>
        <v>2.0506297119327415</v>
      </c>
      <c r="AB21" s="5">
        <f t="shared" si="12"/>
        <v>0.5445033827056488</v>
      </c>
      <c r="AC21" s="5">
        <f t="shared" si="13"/>
        <v>5.837425943676017</v>
      </c>
      <c r="AD21" s="5">
        <f t="shared" si="14"/>
        <v>6.1902291675621308</v>
      </c>
      <c r="AE21" s="5">
        <f t="shared" si="15"/>
        <v>6.2105856013651177</v>
      </c>
    </row>
    <row r="22" spans="1:42" s="5" customFormat="1">
      <c r="B22" s="4" t="s">
        <v>8</v>
      </c>
      <c r="C22" s="10">
        <v>250387</v>
      </c>
      <c r="D22" s="10">
        <f>C22*40*5</f>
        <v>50077400</v>
      </c>
      <c r="E22" s="3">
        <v>1090094</v>
      </c>
      <c r="F22" s="3">
        <v>55431</v>
      </c>
      <c r="G22" s="3">
        <v>12512</v>
      </c>
      <c r="H22" s="3">
        <v>17560</v>
      </c>
      <c r="I22" s="3">
        <v>121</v>
      </c>
      <c r="J22" s="3">
        <v>50</v>
      </c>
      <c r="K22" s="3">
        <v>14294</v>
      </c>
      <c r="L22" s="3">
        <v>3645</v>
      </c>
      <c r="M22" s="3">
        <v>1419</v>
      </c>
      <c r="O22" s="5">
        <f t="shared" si="0"/>
        <v>5.0849743233152367</v>
      </c>
      <c r="P22" s="5">
        <f t="shared" si="1"/>
        <v>1.1477909244523865</v>
      </c>
      <c r="Q22" s="5">
        <f t="shared" si="2"/>
        <v>1.6108702552256962</v>
      </c>
      <c r="R22" s="5">
        <f t="shared" si="3"/>
        <v>1.1099960186919659E-2</v>
      </c>
      <c r="S22" s="5">
        <f t="shared" si="4"/>
        <v>4.5867604078180411E-3</v>
      </c>
      <c r="T22" s="5">
        <f t="shared" si="5"/>
        <v>1.3112630653870216</v>
      </c>
      <c r="U22" s="5">
        <f t="shared" si="6"/>
        <v>0.33437483372993521</v>
      </c>
      <c r="V22" s="5">
        <f t="shared" si="7"/>
        <v>0.130172260373876</v>
      </c>
      <c r="X22" s="5">
        <f t="shared" si="8"/>
        <v>2.5464229317838645</v>
      </c>
      <c r="Y22" s="5">
        <f t="shared" si="9"/>
        <v>57.478385240171946</v>
      </c>
      <c r="Z22" s="5">
        <f t="shared" si="10"/>
        <v>80.668194119039285</v>
      </c>
      <c r="AA22" s="5">
        <f t="shared" si="11"/>
        <v>0.55585714626445049</v>
      </c>
      <c r="AB22" s="5">
        <f t="shared" si="12"/>
        <v>0.22969303564646715</v>
      </c>
      <c r="AC22" s="5">
        <f t="shared" si="13"/>
        <v>6.5664645030612032</v>
      </c>
      <c r="AD22" s="5">
        <f t="shared" si="14"/>
        <v>1.6744622298627458</v>
      </c>
      <c r="AE22" s="5">
        <f t="shared" si="15"/>
        <v>0.65186883516467375</v>
      </c>
    </row>
    <row r="23" spans="1:42" s="5" customFormat="1">
      <c r="B23" s="4" t="s">
        <v>10</v>
      </c>
      <c r="C23" s="10">
        <v>193986</v>
      </c>
      <c r="D23" s="10">
        <f t="shared" si="16"/>
        <v>46556640</v>
      </c>
      <c r="E23" s="3">
        <v>1972503</v>
      </c>
      <c r="F23" s="3">
        <v>169988</v>
      </c>
      <c r="G23" s="3">
        <v>20438</v>
      </c>
      <c r="H23" s="3">
        <v>23637</v>
      </c>
      <c r="I23" s="3">
        <v>750</v>
      </c>
      <c r="J23" s="3">
        <v>158</v>
      </c>
      <c r="K23" s="3">
        <v>45681</v>
      </c>
      <c r="L23" s="3">
        <v>38491</v>
      </c>
      <c r="M23" s="3">
        <v>20436</v>
      </c>
      <c r="O23" s="5">
        <f t="shared" si="0"/>
        <v>8.6178829639295866</v>
      </c>
      <c r="P23" s="5">
        <f t="shared" si="1"/>
        <v>1.0361454456596517</v>
      </c>
      <c r="Q23" s="5">
        <f t="shared" si="2"/>
        <v>1.1983251736499259</v>
      </c>
      <c r="R23" s="5">
        <f t="shared" si="3"/>
        <v>3.8022755858926449E-2</v>
      </c>
      <c r="S23" s="5">
        <f t="shared" si="4"/>
        <v>8.0101272342805053E-3</v>
      </c>
      <c r="T23" s="5">
        <f t="shared" si="5"/>
        <v>2.3158900138554919</v>
      </c>
      <c r="U23" s="5">
        <f t="shared" si="6"/>
        <v>1.9513785276879174</v>
      </c>
      <c r="V23" s="5">
        <f t="shared" si="7"/>
        <v>1.0360440516440279</v>
      </c>
      <c r="X23" s="5">
        <f t="shared" si="8"/>
        <v>4.0121967471380273</v>
      </c>
      <c r="Y23" s="5">
        <f t="shared" si="9"/>
        <v>48.239450501215963</v>
      </c>
      <c r="Z23" s="5">
        <f t="shared" si="10"/>
        <v>55.789993712557084</v>
      </c>
      <c r="AA23" s="5">
        <f t="shared" si="11"/>
        <v>1.7702117563319295</v>
      </c>
      <c r="AB23" s="5">
        <f t="shared" si="12"/>
        <v>0.37292461000059313</v>
      </c>
      <c r="AC23" s="5">
        <f t="shared" si="13"/>
        <v>10.782005765466513</v>
      </c>
      <c r="AD23" s="5">
        <f t="shared" si="14"/>
        <v>9.0849627617296402</v>
      </c>
      <c r="AE23" s="5">
        <f t="shared" si="15"/>
        <v>4.8234729936532412</v>
      </c>
    </row>
    <row r="24" spans="1:42" s="3" customFormat="1">
      <c r="B24" s="3" t="s">
        <v>14</v>
      </c>
      <c r="C24" s="3">
        <v>290798</v>
      </c>
      <c r="D24" s="10">
        <f>C24*40*5</f>
        <v>58159600</v>
      </c>
      <c r="E24" s="3">
        <v>2233955</v>
      </c>
      <c r="F24" s="3">
        <v>98689</v>
      </c>
      <c r="G24" s="3">
        <v>19072</v>
      </c>
      <c r="H24" s="3">
        <v>51655</v>
      </c>
      <c r="I24" s="3">
        <v>103</v>
      </c>
      <c r="J24" s="3">
        <v>76</v>
      </c>
      <c r="K24" s="3">
        <v>9127</v>
      </c>
      <c r="L24" s="3">
        <v>941</v>
      </c>
      <c r="M24" s="3">
        <v>110</v>
      </c>
      <c r="O24" s="5">
        <f t="shared" si="0"/>
        <v>4.4176807500598709</v>
      </c>
      <c r="P24" s="5">
        <f t="shared" si="1"/>
        <v>0.85373250580248927</v>
      </c>
      <c r="Q24" s="5">
        <f t="shared" si="2"/>
        <v>2.312266809313527</v>
      </c>
      <c r="R24" s="5">
        <f t="shared" si="3"/>
        <v>4.6106568843150373E-3</v>
      </c>
      <c r="S24" s="5">
        <f t="shared" si="4"/>
        <v>3.4020380893975033E-3</v>
      </c>
      <c r="T24" s="5">
        <f t="shared" si="5"/>
        <v>0.40855791634119754</v>
      </c>
      <c r="U24" s="5">
        <f t="shared" si="6"/>
        <v>4.212260318582961E-2</v>
      </c>
      <c r="V24" s="5">
        <f t="shared" si="7"/>
        <v>4.9240024978121763E-3</v>
      </c>
      <c r="W24" s="5"/>
      <c r="X24" s="5">
        <f t="shared" si="8"/>
        <v>2.5693054535118205</v>
      </c>
      <c r="Y24" s="5">
        <f t="shared" si="9"/>
        <v>49.652741044470453</v>
      </c>
      <c r="Z24" s="5">
        <f t="shared" si="10"/>
        <v>134.48051272295098</v>
      </c>
      <c r="AA24" s="5">
        <f t="shared" si="11"/>
        <v>0.26815396012900888</v>
      </c>
      <c r="AB24" s="5">
        <f t="shared" si="12"/>
        <v>0.19786117446412305</v>
      </c>
      <c r="AC24" s="5">
        <f t="shared" si="13"/>
        <v>2.3761564991237516</v>
      </c>
      <c r="AD24" s="5">
        <f t="shared" si="14"/>
        <v>0.24498337522465757</v>
      </c>
      <c r="AE24" s="5">
        <f t="shared" si="15"/>
        <v>2.8637801567175707E-2</v>
      </c>
      <c r="AO24" s="5"/>
      <c r="AP24" s="5"/>
    </row>
    <row r="25" spans="1:42" s="3" customFormat="1">
      <c r="B25" s="3" t="s">
        <v>19</v>
      </c>
      <c r="C25" s="3">
        <v>220430</v>
      </c>
      <c r="D25" s="10">
        <f>C25*40*5</f>
        <v>44086000</v>
      </c>
      <c r="E25" s="3">
        <v>1511577</v>
      </c>
      <c r="F25" s="3">
        <v>150389</v>
      </c>
      <c r="G25" s="3">
        <v>19057</v>
      </c>
      <c r="H25" s="3">
        <v>68824</v>
      </c>
      <c r="I25" s="3">
        <v>243</v>
      </c>
      <c r="J25" s="3">
        <v>117</v>
      </c>
      <c r="K25" s="3">
        <v>17670</v>
      </c>
      <c r="L25" s="3">
        <v>9293</v>
      </c>
      <c r="M25" s="3">
        <v>4693</v>
      </c>
      <c r="O25" s="5">
        <f t="shared" si="0"/>
        <v>9.9491458258494276</v>
      </c>
      <c r="P25" s="5">
        <f t="shared" si="1"/>
        <v>1.2607363038733719</v>
      </c>
      <c r="Q25" s="5">
        <f t="shared" si="2"/>
        <v>4.5531256429543445</v>
      </c>
      <c r="R25" s="5">
        <f t="shared" si="3"/>
        <v>1.6075926003108011E-2</v>
      </c>
      <c r="S25" s="5">
        <f t="shared" si="4"/>
        <v>7.7402606681631174E-3</v>
      </c>
      <c r="T25" s="5">
        <f t="shared" si="5"/>
        <v>1.1689778291148911</v>
      </c>
      <c r="U25" s="5">
        <f t="shared" si="6"/>
        <v>0.61478839648922945</v>
      </c>
      <c r="V25" s="5">
        <f t="shared" si="7"/>
        <v>0.31047045568965392</v>
      </c>
      <c r="W25" s="5"/>
      <c r="X25" s="5">
        <f t="shared" si="8"/>
        <v>4.3861804287839794</v>
      </c>
      <c r="Y25" s="5">
        <f t="shared" si="9"/>
        <v>55.580820692561474</v>
      </c>
      <c r="Z25" s="5">
        <f t="shared" si="10"/>
        <v>200.72909709528523</v>
      </c>
      <c r="AA25" s="5">
        <f t="shared" si="11"/>
        <v>0.7087232737730198</v>
      </c>
      <c r="AB25" s="5">
        <f t="shared" si="12"/>
        <v>0.34123713181663923</v>
      </c>
      <c r="AC25" s="5">
        <f t="shared" si="13"/>
        <v>5.1535556574359092</v>
      </c>
      <c r="AD25" s="5">
        <f t="shared" si="14"/>
        <v>2.7103561247624173</v>
      </c>
      <c r="AE25" s="5">
        <f t="shared" si="15"/>
        <v>1.3687400509534084</v>
      </c>
      <c r="AO25" s="5"/>
      <c r="AP25" s="5"/>
    </row>
    <row r="26" spans="1:42" s="3" customFormat="1">
      <c r="B26" s="3" t="s">
        <v>20</v>
      </c>
      <c r="C26" s="3">
        <v>288147</v>
      </c>
      <c r="D26" s="10">
        <f>C26*40*5</f>
        <v>57629400</v>
      </c>
      <c r="E26" s="3">
        <v>2181648</v>
      </c>
      <c r="F26" s="3">
        <v>106631</v>
      </c>
      <c r="G26" s="3">
        <v>16457</v>
      </c>
      <c r="H26" s="3">
        <v>47143</v>
      </c>
      <c r="I26" s="3">
        <v>81</v>
      </c>
      <c r="J26" s="3">
        <v>69</v>
      </c>
      <c r="K26" s="3">
        <v>15577</v>
      </c>
      <c r="L26" s="3">
        <v>3660</v>
      </c>
      <c r="M26" s="3">
        <v>2405</v>
      </c>
      <c r="O26" s="5">
        <f t="shared" si="0"/>
        <v>4.8876354022280406</v>
      </c>
      <c r="P26" s="5">
        <f t="shared" si="1"/>
        <v>0.75433800503105908</v>
      </c>
      <c r="Q26" s="5">
        <f t="shared" si="2"/>
        <v>2.1608893827051845</v>
      </c>
      <c r="R26" s="5">
        <f t="shared" si="3"/>
        <v>3.712789597588612E-3</v>
      </c>
      <c r="S26" s="5">
        <f t="shared" si="4"/>
        <v>3.1627466942421509E-3</v>
      </c>
      <c r="T26" s="5">
        <f t="shared" si="5"/>
        <v>0.71400152545231854</v>
      </c>
      <c r="U26" s="5">
        <f t="shared" si="6"/>
        <v>0.1677630855206706</v>
      </c>
      <c r="V26" s="5">
        <f t="shared" si="7"/>
        <v>0.11023776521235323</v>
      </c>
      <c r="W26" s="5"/>
      <c r="X26" s="5">
        <f t="shared" si="8"/>
        <v>2.8167149564916065</v>
      </c>
      <c r="Y26" s="5">
        <f t="shared" si="9"/>
        <v>43.472046627136912</v>
      </c>
      <c r="Z26" s="5">
        <f t="shared" si="10"/>
        <v>124.53075859167015</v>
      </c>
      <c r="AA26" s="5">
        <f t="shared" si="11"/>
        <v>0.21396583683527315</v>
      </c>
      <c r="AB26" s="5">
        <f t="shared" si="12"/>
        <v>0.18226719434115862</v>
      </c>
      <c r="AC26" s="5">
        <f t="shared" si="13"/>
        <v>4.1147479510901848</v>
      </c>
      <c r="AD26" s="5">
        <f t="shared" si="14"/>
        <v>0.96680859607049341</v>
      </c>
      <c r="AE26" s="5">
        <f t="shared" si="15"/>
        <v>0.63529362665287892</v>
      </c>
      <c r="AO26" s="5"/>
      <c r="AP26" s="5"/>
    </row>
    <row r="27" spans="1:42" s="3" customFormat="1">
      <c r="B27" s="3" t="s">
        <v>46</v>
      </c>
      <c r="C27" s="24">
        <v>124481</v>
      </c>
      <c r="D27" s="10">
        <f t="shared" ref="D27:D33" si="19">C27*50*6</f>
        <v>37344300</v>
      </c>
      <c r="E27" s="3">
        <v>2213390</v>
      </c>
      <c r="F27" s="3">
        <v>40384</v>
      </c>
      <c r="G27" s="3">
        <v>4773</v>
      </c>
      <c r="H27" s="3">
        <v>16373</v>
      </c>
      <c r="I27" s="3">
        <v>357</v>
      </c>
      <c r="J27" s="3">
        <v>33</v>
      </c>
      <c r="K27" s="3">
        <v>10414</v>
      </c>
      <c r="L27" s="3">
        <v>1272</v>
      </c>
      <c r="M27" s="3">
        <v>504</v>
      </c>
      <c r="O27" s="5">
        <f t="shared" ref="O27:O33" si="20">F27/E27*100</f>
        <v>1.8245316008475687</v>
      </c>
      <c r="P27" s="5">
        <f t="shared" ref="P27:P33" si="21">G27/E27*100</f>
        <v>0.21564206940484959</v>
      </c>
      <c r="Q27" s="5">
        <f t="shared" ref="Q27:Q33" si="22">H27/E27*100</f>
        <v>0.73972503716019322</v>
      </c>
      <c r="R27" s="5">
        <f t="shared" ref="R27:R33" si="23">I27/E27*100</f>
        <v>1.6129105128332558E-2</v>
      </c>
      <c r="S27" s="5">
        <f t="shared" ref="S27:S33" si="24">J27/E27*100</f>
        <v>1.490925684131581E-3</v>
      </c>
      <c r="T27" s="5">
        <f t="shared" ref="T27:T33" si="25">K27/E27*100</f>
        <v>0.47050000225897831</v>
      </c>
      <c r="U27" s="5">
        <f t="shared" ref="U27:U33" si="26">L27/E27*100</f>
        <v>5.7468408188344575E-2</v>
      </c>
      <c r="V27" s="5">
        <f t="shared" ref="V27:V33" si="27">M27/E27*100</f>
        <v>2.2770501357645963E-2</v>
      </c>
      <c r="W27" s="5"/>
      <c r="X27" s="5">
        <f t="shared" ref="X27:X33" si="28">D27*O27/100/1000000</f>
        <v>0.68135855461531869</v>
      </c>
      <c r="Y27" s="5">
        <f t="shared" ref="Y27:Y33" si="29">D27*P27/100/10000</f>
        <v>8.053002132475525</v>
      </c>
      <c r="Z27" s="5">
        <f t="shared" ref="Z27:Z33" si="30">D27*Q27/100/10000</f>
        <v>27.6245137052214</v>
      </c>
      <c r="AA27" s="5">
        <f t="shared" ref="AA27:AA33" si="31">D27*R27/100/10000</f>
        <v>0.6023301406439896</v>
      </c>
      <c r="AB27" s="5">
        <f t="shared" ref="AB27:AB33" si="32">D27*S27/100/10000</f>
        <v>5.5677576025914992E-2</v>
      </c>
      <c r="AC27" s="5">
        <f t="shared" ref="AC27:AC33" si="33">D27*T27/100/100000</f>
        <v>1.7570493234359965</v>
      </c>
      <c r="AD27" s="5">
        <f t="shared" ref="AD27:AD33" si="34">D27*U27/100/100000</f>
        <v>0.21461174759079965</v>
      </c>
      <c r="AE27" s="5">
        <f t="shared" ref="AE27:AE33" si="35">D27*V27/100/100000</f>
        <v>8.5034843385033823E-2</v>
      </c>
    </row>
    <row r="28" spans="1:42" s="3" customFormat="1">
      <c r="B28" s="3" t="s">
        <v>50</v>
      </c>
      <c r="C28" s="24">
        <v>132987</v>
      </c>
      <c r="D28" s="10">
        <f>C28*50*7</f>
        <v>46545450</v>
      </c>
      <c r="E28" s="3">
        <v>1348960</v>
      </c>
      <c r="F28" s="3">
        <v>21838</v>
      </c>
      <c r="G28" s="3">
        <v>3790</v>
      </c>
      <c r="H28" s="3">
        <v>7451</v>
      </c>
      <c r="I28" s="3">
        <v>123</v>
      </c>
      <c r="J28" s="3">
        <v>48</v>
      </c>
      <c r="K28" s="3">
        <v>3612</v>
      </c>
      <c r="L28" s="3">
        <v>1536</v>
      </c>
      <c r="M28" s="3">
        <v>481</v>
      </c>
      <c r="O28" s="5">
        <f t="shared" si="20"/>
        <v>1.6188767643221444</v>
      </c>
      <c r="P28" s="5">
        <f t="shared" si="21"/>
        <v>0.28095718182896456</v>
      </c>
      <c r="Q28" s="5">
        <f t="shared" si="22"/>
        <v>0.55235144111018863</v>
      </c>
      <c r="R28" s="5">
        <f t="shared" si="23"/>
        <v>9.1181354524967392E-3</v>
      </c>
      <c r="S28" s="5">
        <f t="shared" si="24"/>
        <v>3.5582967619499466E-3</v>
      </c>
      <c r="T28" s="5">
        <f t="shared" si="25"/>
        <v>0.26776183133673348</v>
      </c>
      <c r="U28" s="5">
        <f t="shared" si="26"/>
        <v>0.11386549638239829</v>
      </c>
      <c r="V28" s="5">
        <f t="shared" si="27"/>
        <v>3.5657098802040092E-2</v>
      </c>
      <c r="W28" s="5"/>
      <c r="X28" s="5">
        <f t="shared" si="28"/>
        <v>0.75351347489918163</v>
      </c>
      <c r="Y28" s="5">
        <f t="shared" si="29"/>
        <v>13.077278458960979</v>
      </c>
      <c r="Z28" s="5">
        <f t="shared" si="30"/>
        <v>25.709446384622233</v>
      </c>
      <c r="AA28" s="5">
        <f t="shared" si="31"/>
        <v>0.42440771779741437</v>
      </c>
      <c r="AB28" s="5">
        <f t="shared" si="32"/>
        <v>0.16562252401850314</v>
      </c>
      <c r="AC28" s="5">
        <f t="shared" si="33"/>
        <v>1.246309493239236</v>
      </c>
      <c r="AD28" s="5">
        <f t="shared" si="34"/>
        <v>0.52999207685921002</v>
      </c>
      <c r="AE28" s="5">
        <f t="shared" si="35"/>
        <v>0.16596757094354173</v>
      </c>
    </row>
    <row r="29" spans="1:42" s="3" customFormat="1">
      <c r="B29" s="3" t="s">
        <v>51</v>
      </c>
      <c r="C29" s="24">
        <v>118202</v>
      </c>
      <c r="D29" s="10">
        <f t="shared" ref="D29:D30" si="36">C29*50*7</f>
        <v>41370700</v>
      </c>
      <c r="E29" s="3">
        <v>1235530</v>
      </c>
      <c r="F29" s="3">
        <v>38764</v>
      </c>
      <c r="G29" s="3">
        <v>8710</v>
      </c>
      <c r="H29" s="3">
        <v>14474</v>
      </c>
      <c r="I29" s="3">
        <v>324</v>
      </c>
      <c r="J29" s="3">
        <v>67</v>
      </c>
      <c r="K29" s="3">
        <v>4308</v>
      </c>
      <c r="L29" s="3">
        <v>2750</v>
      </c>
      <c r="M29" s="3">
        <v>1616</v>
      </c>
      <c r="O29" s="5">
        <f t="shared" si="20"/>
        <v>3.1374389937921374</v>
      </c>
      <c r="P29" s="5">
        <f t="shared" si="21"/>
        <v>0.70496062418557215</v>
      </c>
      <c r="Q29" s="5">
        <f t="shared" si="22"/>
        <v>1.1714810648061966</v>
      </c>
      <c r="R29" s="5">
        <f t="shared" si="23"/>
        <v>2.6223563976593044E-2</v>
      </c>
      <c r="S29" s="5">
        <f t="shared" si="24"/>
        <v>5.4227740321967088E-3</v>
      </c>
      <c r="T29" s="5">
        <f t="shared" si="25"/>
        <v>0.34867627657766298</v>
      </c>
      <c r="U29" s="5">
        <f t="shared" si="26"/>
        <v>0.22257654609762612</v>
      </c>
      <c r="V29" s="5">
        <f t="shared" si="27"/>
        <v>0.13079407217955047</v>
      </c>
      <c r="W29" s="5"/>
      <c r="X29" s="5">
        <f t="shared" si="28"/>
        <v>1.2979804738047638</v>
      </c>
      <c r="Y29" s="5">
        <f t="shared" si="29"/>
        <v>29.164714494994051</v>
      </c>
      <c r="Z29" s="5">
        <f t="shared" si="30"/>
        <v>48.464991687777719</v>
      </c>
      <c r="AA29" s="5">
        <f t="shared" si="31"/>
        <v>1.0848871982064379</v>
      </c>
      <c r="AB29" s="5">
        <f t="shared" si="32"/>
        <v>0.22434395765380036</v>
      </c>
      <c r="AC29" s="5">
        <f t="shared" si="33"/>
        <v>1.442498163541152</v>
      </c>
      <c r="AD29" s="5">
        <f t="shared" si="34"/>
        <v>0.92081475156410608</v>
      </c>
      <c r="AE29" s="5">
        <f t="shared" si="35"/>
        <v>0.54110423219185289</v>
      </c>
    </row>
    <row r="30" spans="1:42" s="3" customFormat="1">
      <c r="B30" s="3" t="s">
        <v>52</v>
      </c>
      <c r="C30" s="24">
        <v>100522</v>
      </c>
      <c r="D30" s="10">
        <f t="shared" si="36"/>
        <v>35182700</v>
      </c>
      <c r="E30" s="3">
        <v>1370710</v>
      </c>
      <c r="F30" s="3">
        <v>43450</v>
      </c>
      <c r="G30" s="3">
        <v>10173</v>
      </c>
      <c r="H30" s="3">
        <v>22208</v>
      </c>
      <c r="I30" s="3">
        <v>258</v>
      </c>
      <c r="J30" s="3">
        <v>110</v>
      </c>
      <c r="K30" s="3">
        <v>2177</v>
      </c>
      <c r="L30" s="3">
        <v>24</v>
      </c>
      <c r="M30" s="3">
        <v>2</v>
      </c>
      <c r="O30" s="5">
        <f t="shared" si="20"/>
        <v>3.1698900569777706</v>
      </c>
      <c r="P30" s="5">
        <f t="shared" si="21"/>
        <v>0.74217011621714291</v>
      </c>
      <c r="Q30" s="5">
        <f t="shared" si="22"/>
        <v>1.6201822413201918</v>
      </c>
      <c r="R30" s="5">
        <f t="shared" si="23"/>
        <v>1.8822362133492861E-2</v>
      </c>
      <c r="S30" s="5">
        <f t="shared" si="24"/>
        <v>8.0250381189310646E-3</v>
      </c>
      <c r="T30" s="5">
        <f t="shared" si="25"/>
        <v>0.15882279986284478</v>
      </c>
      <c r="U30" s="5">
        <f t="shared" si="26"/>
        <v>1.7509174077667779E-3</v>
      </c>
      <c r="V30" s="5">
        <f t="shared" si="27"/>
        <v>1.4590978398056482E-4</v>
      </c>
      <c r="W30" s="5"/>
      <c r="X30" s="5">
        <f t="shared" si="28"/>
        <v>1.1152529090763181</v>
      </c>
      <c r="Y30" s="5">
        <f t="shared" si="29"/>
        <v>26.111548547832871</v>
      </c>
      <c r="Z30" s="5">
        <f t="shared" si="30"/>
        <v>57.00238574169591</v>
      </c>
      <c r="AA30" s="5">
        <f t="shared" si="31"/>
        <v>0.66222152023403935</v>
      </c>
      <c r="AB30" s="5">
        <f t="shared" si="32"/>
        <v>0.28234250862691596</v>
      </c>
      <c r="AC30" s="5">
        <f t="shared" si="33"/>
        <v>0.55878149207345085</v>
      </c>
      <c r="AD30" s="5">
        <f t="shared" si="34"/>
        <v>6.1602001882236218E-3</v>
      </c>
      <c r="AE30" s="5">
        <f t="shared" si="35"/>
        <v>5.1335001568530178E-4</v>
      </c>
    </row>
    <row r="31" spans="1:42" s="3" customFormat="1">
      <c r="B31" s="3" t="s">
        <v>53</v>
      </c>
      <c r="C31" s="24">
        <v>172113</v>
      </c>
      <c r="D31" s="10">
        <f t="shared" si="19"/>
        <v>51633900</v>
      </c>
      <c r="E31" s="3">
        <v>1419060</v>
      </c>
      <c r="F31" s="3">
        <v>56872</v>
      </c>
      <c r="G31" s="3">
        <v>9397</v>
      </c>
      <c r="H31" s="3">
        <v>24075</v>
      </c>
      <c r="I31" s="3">
        <v>445</v>
      </c>
      <c r="J31" s="3">
        <v>51</v>
      </c>
      <c r="K31" s="3">
        <v>9029</v>
      </c>
      <c r="L31" s="3">
        <v>3631</v>
      </c>
      <c r="M31" s="3">
        <v>2195</v>
      </c>
      <c r="O31" s="5">
        <f t="shared" si="20"/>
        <v>4.0077234225473202</v>
      </c>
      <c r="P31" s="5">
        <f t="shared" si="21"/>
        <v>0.66219892041210382</v>
      </c>
      <c r="Q31" s="5">
        <f t="shared" si="22"/>
        <v>1.6965456006088537</v>
      </c>
      <c r="R31" s="5">
        <f t="shared" si="23"/>
        <v>3.1358786802531256E-2</v>
      </c>
      <c r="S31" s="5">
        <f t="shared" si="24"/>
        <v>3.5939283751215594E-3</v>
      </c>
      <c r="T31" s="5">
        <f t="shared" si="25"/>
        <v>0.63626626076416781</v>
      </c>
      <c r="U31" s="5">
        <f t="shared" si="26"/>
        <v>0.25587360647188984</v>
      </c>
      <c r="V31" s="5">
        <f t="shared" si="27"/>
        <v>0.15467985849787888</v>
      </c>
      <c r="W31" s="5"/>
      <c r="X31" s="5">
        <f t="shared" si="28"/>
        <v>2.0693439042746604</v>
      </c>
      <c r="Y31" s="5">
        <f t="shared" si="29"/>
        <v>34.191912836666525</v>
      </c>
      <c r="Z31" s="5">
        <f t="shared" si="30"/>
        <v>87.599265887277497</v>
      </c>
      <c r="AA31" s="5">
        <f t="shared" si="31"/>
        <v>1.6191764618832187</v>
      </c>
      <c r="AB31" s="5">
        <f t="shared" si="32"/>
        <v>0.18556853832818909</v>
      </c>
      <c r="AC31" s="5">
        <f t="shared" si="33"/>
        <v>3.2852908481670964</v>
      </c>
      <c r="AD31" s="5">
        <f t="shared" si="34"/>
        <v>1.3211752209208913</v>
      </c>
      <c r="AE31" s="5">
        <f t="shared" si="35"/>
        <v>0.79867243456936277</v>
      </c>
    </row>
    <row r="32" spans="1:42" s="3" customFormat="1">
      <c r="B32" s="3" t="s">
        <v>54</v>
      </c>
      <c r="C32" s="24">
        <v>141482</v>
      </c>
      <c r="D32" s="10">
        <f t="shared" si="19"/>
        <v>42444600</v>
      </c>
      <c r="E32" s="3">
        <v>1419490</v>
      </c>
      <c r="F32" s="3">
        <v>54026</v>
      </c>
      <c r="G32" s="3">
        <v>9339</v>
      </c>
      <c r="H32" s="3">
        <v>25436</v>
      </c>
      <c r="I32" s="3">
        <v>109</v>
      </c>
      <c r="J32" s="3">
        <v>32</v>
      </c>
      <c r="K32" s="3">
        <v>9477</v>
      </c>
      <c r="L32" s="3">
        <v>1184</v>
      </c>
      <c r="M32" s="3">
        <v>327</v>
      </c>
      <c r="O32" s="5">
        <f t="shared" si="20"/>
        <v>3.8060148363144508</v>
      </c>
      <c r="P32" s="5">
        <f t="shared" si="21"/>
        <v>0.65791234880133009</v>
      </c>
      <c r="Q32" s="5">
        <f t="shared" si="22"/>
        <v>1.7919111793672375</v>
      </c>
      <c r="R32" s="5">
        <f t="shared" si="23"/>
        <v>7.6788142220093137E-3</v>
      </c>
      <c r="S32" s="5">
        <f t="shared" si="24"/>
        <v>2.2543307807733762E-3</v>
      </c>
      <c r="T32" s="5">
        <f t="shared" si="25"/>
        <v>0.66763415029341522</v>
      </c>
      <c r="U32" s="5">
        <f t="shared" si="26"/>
        <v>8.3410238888614929E-2</v>
      </c>
      <c r="V32" s="5">
        <f t="shared" si="27"/>
        <v>2.3036442666027938E-2</v>
      </c>
      <c r="W32" s="5"/>
      <c r="X32" s="5">
        <f t="shared" si="28"/>
        <v>1.6154477732143235</v>
      </c>
      <c r="Y32" s="5">
        <f t="shared" si="29"/>
        <v>27.924826479932932</v>
      </c>
      <c r="Z32" s="5">
        <f t="shared" si="30"/>
        <v>76.05695324377065</v>
      </c>
      <c r="AA32" s="5">
        <f t="shared" si="31"/>
        <v>0.32592419812749651</v>
      </c>
      <c r="AB32" s="5">
        <f t="shared" si="32"/>
        <v>9.5684168257613639E-2</v>
      </c>
      <c r="AC32" s="5">
        <f t="shared" si="33"/>
        <v>2.833746445554389</v>
      </c>
      <c r="AD32" s="5">
        <f t="shared" si="34"/>
        <v>0.35403142255317049</v>
      </c>
      <c r="AE32" s="5">
        <f t="shared" si="35"/>
        <v>9.7777259438248942E-2</v>
      </c>
    </row>
    <row r="33" spans="1:42" s="3" customFormat="1">
      <c r="B33" s="3" t="s">
        <v>55</v>
      </c>
      <c r="C33" s="24">
        <v>154208</v>
      </c>
      <c r="D33" s="10">
        <f t="shared" si="19"/>
        <v>46262400</v>
      </c>
      <c r="E33" s="3">
        <v>1156170</v>
      </c>
      <c r="F33" s="3">
        <v>42443</v>
      </c>
      <c r="G33" s="3">
        <v>9140</v>
      </c>
      <c r="H33" s="3">
        <v>20183</v>
      </c>
      <c r="I33" s="3">
        <v>126</v>
      </c>
      <c r="J33" s="3">
        <v>38</v>
      </c>
      <c r="K33" s="3">
        <v>3950</v>
      </c>
      <c r="L33" s="3">
        <v>408</v>
      </c>
      <c r="M33" s="3">
        <v>79</v>
      </c>
      <c r="O33" s="5">
        <f t="shared" si="20"/>
        <v>3.6709999394552701</v>
      </c>
      <c r="P33" s="5">
        <f t="shared" si="21"/>
        <v>0.7905411833899858</v>
      </c>
      <c r="Q33" s="5">
        <f t="shared" si="22"/>
        <v>1.7456775387702499</v>
      </c>
      <c r="R33" s="5">
        <f t="shared" si="23"/>
        <v>1.0898051324632192E-2</v>
      </c>
      <c r="S33" s="5">
        <f t="shared" si="24"/>
        <v>3.28671389155574E-3</v>
      </c>
      <c r="T33" s="5">
        <f t="shared" si="25"/>
        <v>0.34164525978013616</v>
      </c>
      <c r="U33" s="5">
        <f t="shared" si="26"/>
        <v>3.5288928098809E-2</v>
      </c>
      <c r="V33" s="5">
        <f t="shared" si="27"/>
        <v>6.8329051956027226E-3</v>
      </c>
      <c r="W33" s="5"/>
      <c r="X33" s="5">
        <f t="shared" si="28"/>
        <v>1.698292675990555</v>
      </c>
      <c r="Y33" s="5">
        <f t="shared" si="29"/>
        <v>36.572332442460876</v>
      </c>
      <c r="Z33" s="5">
        <f t="shared" si="30"/>
        <v>80.759232569604805</v>
      </c>
      <c r="AA33" s="5">
        <f t="shared" si="31"/>
        <v>0.50417000960066438</v>
      </c>
      <c r="AB33" s="5">
        <f t="shared" si="32"/>
        <v>0.15205127273670827</v>
      </c>
      <c r="AC33" s="5">
        <f t="shared" si="33"/>
        <v>1.580532966605257</v>
      </c>
      <c r="AD33" s="5">
        <f t="shared" si="34"/>
        <v>0.16325505072783414</v>
      </c>
      <c r="AE33" s="5">
        <f t="shared" si="35"/>
        <v>3.1610659332105134E-2</v>
      </c>
    </row>
    <row r="34" spans="1:42" s="6" customFormat="1">
      <c r="A34" s="6" t="s">
        <v>64</v>
      </c>
      <c r="C34" s="12"/>
      <c r="D34" s="11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42" s="7" customFormat="1">
      <c r="B35" s="8" t="s">
        <v>6</v>
      </c>
      <c r="C35" s="11">
        <v>100930</v>
      </c>
      <c r="D35" s="11">
        <f>C35*40*14</f>
        <v>56520800</v>
      </c>
      <c r="E35" s="6">
        <v>3519395</v>
      </c>
      <c r="F35" s="6">
        <v>366687</v>
      </c>
      <c r="G35" s="6">
        <v>5269</v>
      </c>
      <c r="H35" s="6">
        <v>9289</v>
      </c>
      <c r="I35" s="6">
        <v>1834</v>
      </c>
      <c r="J35" s="6">
        <v>754</v>
      </c>
      <c r="K35" s="6">
        <v>96295</v>
      </c>
      <c r="L35" s="6">
        <v>101697</v>
      </c>
      <c r="M35" s="6">
        <v>102780</v>
      </c>
      <c r="O35" s="7">
        <f t="shared" si="0"/>
        <v>10.419035089837884</v>
      </c>
      <c r="P35" s="7">
        <f t="shared" si="1"/>
        <v>0.14971323196174344</v>
      </c>
      <c r="Q35" s="7">
        <f t="shared" si="2"/>
        <v>0.2639374096968371</v>
      </c>
      <c r="R35" s="7">
        <f t="shared" si="3"/>
        <v>5.2111229344816365E-2</v>
      </c>
      <c r="S35" s="7">
        <f t="shared" si="4"/>
        <v>2.1424136818970305E-2</v>
      </c>
      <c r="T35" s="7">
        <f t="shared" si="5"/>
        <v>2.7361236803484688</v>
      </c>
      <c r="U35" s="7">
        <f t="shared" si="6"/>
        <v>2.8896159709268212</v>
      </c>
      <c r="V35" s="7">
        <f t="shared" si="7"/>
        <v>2.92038830537635</v>
      </c>
      <c r="X35" s="7">
        <f t="shared" si="8"/>
        <v>5.88892198505709</v>
      </c>
      <c r="Y35" s="7">
        <f t="shared" si="9"/>
        <v>8.461911641063308</v>
      </c>
      <c r="Z35" s="7">
        <f t="shared" si="10"/>
        <v>14.91795354599299</v>
      </c>
      <c r="AA35" s="7">
        <f t="shared" si="11"/>
        <v>2.9453683715524965</v>
      </c>
      <c r="AB35" s="7">
        <f t="shared" si="12"/>
        <v>1.2109093523176568</v>
      </c>
      <c r="AC35" s="7">
        <f t="shared" si="13"/>
        <v>15.464789931223974</v>
      </c>
      <c r="AD35" s="7">
        <f t="shared" si="14"/>
        <v>16.332340636956069</v>
      </c>
      <c r="AE35" s="7">
        <f t="shared" si="15"/>
        <v>16.506268333051558</v>
      </c>
    </row>
    <row r="36" spans="1:42" s="6" customFormat="1">
      <c r="B36" s="6" t="s">
        <v>15</v>
      </c>
      <c r="C36" s="6">
        <v>225690</v>
      </c>
      <c r="D36" s="11">
        <f>C36*40*5</f>
        <v>45138000</v>
      </c>
      <c r="E36" s="6">
        <v>1920118</v>
      </c>
      <c r="F36" s="6">
        <v>308766</v>
      </c>
      <c r="G36" s="6">
        <v>23965</v>
      </c>
      <c r="H36" s="6">
        <v>43805</v>
      </c>
      <c r="I36" s="6">
        <v>3572</v>
      </c>
      <c r="J36" s="6">
        <v>1705</v>
      </c>
      <c r="K36" s="6">
        <v>74325</v>
      </c>
      <c r="L36" s="6">
        <v>64697</v>
      </c>
      <c r="M36" s="6">
        <v>46765</v>
      </c>
      <c r="O36" s="7">
        <f t="shared" si="0"/>
        <v>16.080574214709721</v>
      </c>
      <c r="P36" s="7">
        <f t="shared" si="1"/>
        <v>1.2481003771643202</v>
      </c>
      <c r="Q36" s="7">
        <f t="shared" si="2"/>
        <v>2.2813702074560003</v>
      </c>
      <c r="R36" s="7">
        <f t="shared" si="3"/>
        <v>0.18603023355856255</v>
      </c>
      <c r="S36" s="7">
        <f t="shared" si="4"/>
        <v>8.8796626040691246E-2</v>
      </c>
      <c r="T36" s="7">
        <f t="shared" si="5"/>
        <v>3.8708558536506614</v>
      </c>
      <c r="U36" s="7">
        <f t="shared" si="6"/>
        <v>3.3694283372167755</v>
      </c>
      <c r="V36" s="7">
        <f t="shared" si="7"/>
        <v>2.4355273998785494</v>
      </c>
      <c r="W36" s="7"/>
      <c r="X36" s="7">
        <f t="shared" si="8"/>
        <v>7.2584495890356733</v>
      </c>
      <c r="Y36" s="7">
        <f t="shared" si="9"/>
        <v>56.336754824443091</v>
      </c>
      <c r="Z36" s="7">
        <f t="shared" si="10"/>
        <v>102.97648842414894</v>
      </c>
      <c r="AA36" s="7">
        <f t="shared" si="11"/>
        <v>8.3970326823663957</v>
      </c>
      <c r="AB36" s="7">
        <f t="shared" si="12"/>
        <v>4.0081021062247215</v>
      </c>
      <c r="AC36" s="7">
        <f t="shared" si="13"/>
        <v>17.472269152208355</v>
      </c>
      <c r="AD36" s="7">
        <f t="shared" si="14"/>
        <v>15.208925628529082</v>
      </c>
      <c r="AE36" s="7">
        <f t="shared" si="15"/>
        <v>10.993483577571796</v>
      </c>
      <c r="AO36" s="7"/>
      <c r="AP36" s="7"/>
    </row>
    <row r="37" spans="1:42" s="6" customFormat="1">
      <c r="B37" s="6" t="s">
        <v>35</v>
      </c>
      <c r="C37" s="6">
        <v>286071</v>
      </c>
      <c r="D37" s="11">
        <f>C37*40*5</f>
        <v>57214200</v>
      </c>
      <c r="E37" s="6">
        <v>1899452</v>
      </c>
      <c r="F37" s="6">
        <v>212434</v>
      </c>
      <c r="G37" s="6">
        <v>17418</v>
      </c>
      <c r="H37" s="6">
        <v>77143</v>
      </c>
      <c r="I37" s="6">
        <v>1063</v>
      </c>
      <c r="J37" s="6">
        <v>670</v>
      </c>
      <c r="K37" s="6">
        <v>66368</v>
      </c>
      <c r="L37" s="6">
        <v>16119</v>
      </c>
      <c r="M37" s="6">
        <v>2936</v>
      </c>
      <c r="O37" s="7">
        <f t="shared" si="0"/>
        <v>11.183962532351437</v>
      </c>
      <c r="P37" s="7">
        <f t="shared" si="1"/>
        <v>0.91700132459256667</v>
      </c>
      <c r="Q37" s="7">
        <f t="shared" si="2"/>
        <v>4.0613292675992865</v>
      </c>
      <c r="R37" s="7">
        <f t="shared" si="3"/>
        <v>5.5963509475364479E-2</v>
      </c>
      <c r="S37" s="7">
        <f t="shared" si="4"/>
        <v>3.527333146612812E-2</v>
      </c>
      <c r="T37" s="7">
        <f t="shared" si="5"/>
        <v>3.4940603921552111</v>
      </c>
      <c r="U37" s="7">
        <f t="shared" si="6"/>
        <v>0.84861317895898392</v>
      </c>
      <c r="V37" s="7">
        <f t="shared" si="7"/>
        <v>0.15457089729037637</v>
      </c>
      <c r="W37" s="7"/>
      <c r="X37" s="7">
        <f t="shared" si="8"/>
        <v>6.398814691184616</v>
      </c>
      <c r="Y37" s="7">
        <f t="shared" si="9"/>
        <v>52.465497185504027</v>
      </c>
      <c r="Z37" s="7">
        <f t="shared" si="10"/>
        <v>232.36570498227911</v>
      </c>
      <c r="AA37" s="7">
        <f t="shared" si="11"/>
        <v>3.2019074238253986</v>
      </c>
      <c r="AB37" s="7">
        <f t="shared" si="12"/>
        <v>2.0181354411693477</v>
      </c>
      <c r="AC37" s="7">
        <f t="shared" si="13"/>
        <v>19.99098700888467</v>
      </c>
      <c r="AD37" s="7">
        <f t="shared" si="14"/>
        <v>4.8552724143595096</v>
      </c>
      <c r="AE37" s="7">
        <f t="shared" si="15"/>
        <v>0.88436502317510535</v>
      </c>
      <c r="AO37" s="7"/>
      <c r="AP37" s="7"/>
    </row>
    <row r="38" spans="1:42" s="6" customFormat="1">
      <c r="B38" s="6" t="s">
        <v>16</v>
      </c>
      <c r="C38" s="6">
        <v>313323</v>
      </c>
      <c r="D38" s="11">
        <f>C38*40*5</f>
        <v>62664600</v>
      </c>
      <c r="E38" s="6">
        <v>1170180</v>
      </c>
      <c r="F38" s="6">
        <v>150803</v>
      </c>
      <c r="G38" s="6">
        <v>8889</v>
      </c>
      <c r="H38" s="6">
        <v>13847</v>
      </c>
      <c r="I38" s="6">
        <v>988</v>
      </c>
      <c r="J38" s="6">
        <v>452</v>
      </c>
      <c r="K38" s="6">
        <v>18389</v>
      </c>
      <c r="L38" s="6">
        <v>24238</v>
      </c>
      <c r="M38" s="6">
        <v>41178</v>
      </c>
      <c r="O38" s="7">
        <f t="shared" si="0"/>
        <v>12.887162658736262</v>
      </c>
      <c r="P38" s="7">
        <f t="shared" si="1"/>
        <v>0.75962672409372922</v>
      </c>
      <c r="Q38" s="7">
        <f t="shared" si="2"/>
        <v>1.183322223931361</v>
      </c>
      <c r="R38" s="7">
        <f t="shared" si="3"/>
        <v>8.4431454989830623E-2</v>
      </c>
      <c r="S38" s="7">
        <f t="shared" si="4"/>
        <v>3.8626536088465023E-2</v>
      </c>
      <c r="T38" s="7">
        <f t="shared" si="5"/>
        <v>1.571467637457485</v>
      </c>
      <c r="U38" s="7">
        <f t="shared" si="6"/>
        <v>2.0713052692748124</v>
      </c>
      <c r="V38" s="7">
        <f t="shared" si="7"/>
        <v>3.5189458032097622</v>
      </c>
      <c r="W38" s="7"/>
      <c r="X38" s="7">
        <f t="shared" si="8"/>
        <v>8.0756889314464448</v>
      </c>
      <c r="Y38" s="7">
        <f t="shared" si="9"/>
        <v>47.601704814643902</v>
      </c>
      <c r="Z38" s="7">
        <f t="shared" si="10"/>
        <v>74.15241383376916</v>
      </c>
      <c r="AA38" s="7">
        <f t="shared" si="11"/>
        <v>5.2908633543557402</v>
      </c>
      <c r="AB38" s="7">
        <f t="shared" si="12"/>
        <v>2.4205164333692255</v>
      </c>
      <c r="AC38" s="7">
        <f t="shared" si="13"/>
        <v>9.8475390914218295</v>
      </c>
      <c r="AD38" s="7">
        <f t="shared" si="14"/>
        <v>12.97975161769984</v>
      </c>
      <c r="AE38" s="7">
        <f t="shared" si="15"/>
        <v>22.051333117981848</v>
      </c>
      <c r="AO38" s="7"/>
      <c r="AP38" s="7"/>
    </row>
    <row r="39" spans="1:42" s="6" customFormat="1">
      <c r="B39" s="6" t="s">
        <v>43</v>
      </c>
      <c r="C39" s="12">
        <v>288232</v>
      </c>
      <c r="D39" s="11">
        <f>C39*40*5</f>
        <v>57646400</v>
      </c>
      <c r="E39" s="6">
        <v>1417840</v>
      </c>
      <c r="F39" s="6">
        <v>100829</v>
      </c>
      <c r="G39" s="6">
        <v>27500</v>
      </c>
      <c r="H39" s="6">
        <v>40328</v>
      </c>
      <c r="I39" s="6">
        <v>493</v>
      </c>
      <c r="J39" s="6">
        <v>352</v>
      </c>
      <c r="K39" s="6">
        <v>18955</v>
      </c>
      <c r="L39" s="6">
        <v>5724</v>
      </c>
      <c r="M39" s="6">
        <v>2916</v>
      </c>
      <c r="O39" s="7">
        <f>F39/E39*100</f>
        <v>7.1114512215764831</v>
      </c>
      <c r="P39" s="7">
        <f>G39/E39*100</f>
        <v>1.9395700502172319</v>
      </c>
      <c r="Q39" s="7">
        <f>H39/E39*100</f>
        <v>2.8443265812785645</v>
      </c>
      <c r="R39" s="7">
        <f>I39/E39*100</f>
        <v>3.4771201263894373E-2</v>
      </c>
      <c r="S39" s="7">
        <f>J39/E39*100</f>
        <v>2.4826496642780568E-2</v>
      </c>
      <c r="T39" s="7">
        <f>K39/E39*100</f>
        <v>1.336892738249732</v>
      </c>
      <c r="U39" s="7">
        <f>L39/E39*100</f>
        <v>0.40371268972521585</v>
      </c>
      <c r="V39" s="7">
        <f>M39/E39*100</f>
        <v>0.20566495514303448</v>
      </c>
      <c r="W39" s="7"/>
      <c r="X39" s="7">
        <f>D39*O39/100/1000000</f>
        <v>4.099495616994866</v>
      </c>
      <c r="Y39" s="7">
        <f>D39*P39/100/10000</f>
        <v>111.80923094284265</v>
      </c>
      <c r="Z39" s="7">
        <f>D39*Q39/100/10000</f>
        <v>163.96518783501665</v>
      </c>
      <c r="AA39" s="7">
        <f>D39*R39/100/10000</f>
        <v>2.0044345765389608</v>
      </c>
      <c r="AB39" s="7">
        <f>D39*S39/100/10000</f>
        <v>1.4311581560683859</v>
      </c>
      <c r="AC39" s="7">
        <f>D39*T39/100/100000</f>
        <v>7.7067053546239341</v>
      </c>
      <c r="AD39" s="7">
        <f>D39*U39/100/100000</f>
        <v>2.327258319697568</v>
      </c>
      <c r="AE39" s="7">
        <f>D39*V39/100/100000</f>
        <v>1.1855844270157423</v>
      </c>
    </row>
    <row r="40" spans="1:42" s="6" customFormat="1">
      <c r="B40" s="6" t="s">
        <v>47</v>
      </c>
      <c r="C40" s="12">
        <v>132741</v>
      </c>
      <c r="D40" s="11">
        <f>C40*50*6</f>
        <v>39822300</v>
      </c>
      <c r="E40" s="6">
        <v>2547090</v>
      </c>
      <c r="F40" s="6">
        <v>187145</v>
      </c>
      <c r="G40" s="6">
        <v>3356</v>
      </c>
      <c r="H40" s="6">
        <v>30159</v>
      </c>
      <c r="I40" s="6">
        <v>846</v>
      </c>
      <c r="J40" s="6">
        <v>1107</v>
      </c>
      <c r="K40" s="6">
        <v>22354</v>
      </c>
      <c r="L40" s="6">
        <v>15101</v>
      </c>
      <c r="M40" s="6">
        <v>109059</v>
      </c>
      <c r="O40" s="7">
        <f>F40/E40*100</f>
        <v>7.3474042927419134</v>
      </c>
      <c r="P40" s="7">
        <f>G40/E40*100</f>
        <v>0.13175820249775233</v>
      </c>
      <c r="Q40" s="7">
        <f>H40/E40*100</f>
        <v>1.1840571004558142</v>
      </c>
      <c r="R40" s="7">
        <f>I40/E40*100</f>
        <v>3.3214374050386915E-2</v>
      </c>
      <c r="S40" s="7">
        <f>J40/E40*100</f>
        <v>4.3461361789336066E-2</v>
      </c>
      <c r="T40" s="7">
        <f>K40/E40*100</f>
        <v>0.87762898052287119</v>
      </c>
      <c r="U40" s="7">
        <f>L40/E40*100</f>
        <v>0.59287265075046425</v>
      </c>
      <c r="V40" s="7">
        <f>M40/E40*100</f>
        <v>4.2817097157933173</v>
      </c>
      <c r="W40" s="7"/>
      <c r="X40" s="7">
        <f>D40*O40/100/1000000</f>
        <v>2.925905379668563</v>
      </c>
      <c r="Y40" s="7">
        <f>D40*P40/100/10000</f>
        <v>5.2469146673262426</v>
      </c>
      <c r="Z40" s="7">
        <f>D40*Q40/100/10000</f>
        <v>47.151877071481572</v>
      </c>
      <c r="AA40" s="7">
        <f>D40*R40/100/10000</f>
        <v>1.3226727677467227</v>
      </c>
      <c r="AB40" s="7">
        <f>D40*S40/100/10000</f>
        <v>1.7307313875834778</v>
      </c>
      <c r="AC40" s="7">
        <f>D40*T40/100/100000</f>
        <v>3.4949204551075934</v>
      </c>
      <c r="AD40" s="7">
        <f>D40*U40/100/100000</f>
        <v>2.3609552559980216</v>
      </c>
      <c r="AE40" s="7">
        <f>D40*V40/100/100000</f>
        <v>17.050752881523621</v>
      </c>
    </row>
    <row r="41" spans="1:42" s="6" customFormat="1">
      <c r="B41" s="6" t="s">
        <v>60</v>
      </c>
      <c r="C41" s="6">
        <v>190681</v>
      </c>
      <c r="D41" s="11">
        <f>C41*50*6</f>
        <v>57204300</v>
      </c>
      <c r="E41" s="6">
        <v>1567880</v>
      </c>
      <c r="F41" s="6">
        <v>170203</v>
      </c>
      <c r="G41" s="6">
        <v>7306</v>
      </c>
      <c r="H41" s="6">
        <v>9721</v>
      </c>
      <c r="I41" s="6">
        <v>1184</v>
      </c>
      <c r="J41" s="6">
        <v>516</v>
      </c>
      <c r="K41" s="6">
        <v>37248</v>
      </c>
      <c r="L41" s="6">
        <v>42019</v>
      </c>
      <c r="M41" s="6">
        <v>52677</v>
      </c>
      <c r="O41" s="7">
        <f>F41/E41*100</f>
        <v>10.855613950047198</v>
      </c>
      <c r="P41" s="7">
        <f>G41/E41*100</f>
        <v>0.46597953925045282</v>
      </c>
      <c r="Q41" s="7">
        <f>H41/E41*100</f>
        <v>0.62000918437635533</v>
      </c>
      <c r="R41" s="7">
        <f>I41/E41*100</f>
        <v>7.551598336607393E-2</v>
      </c>
      <c r="S41" s="7">
        <f>J41/E41*100</f>
        <v>3.2910681939944383E-2</v>
      </c>
      <c r="T41" s="7">
        <f>K41/E41*100</f>
        <v>2.3756920172462177</v>
      </c>
      <c r="U41" s="7">
        <f>L41/E41*100</f>
        <v>2.6799882644079904</v>
      </c>
      <c r="V41" s="7">
        <f>M41/E41*100</f>
        <v>3.3597596754853685</v>
      </c>
      <c r="W41" s="7"/>
      <c r="X41" s="7">
        <f>D41*O41/100/1000000</f>
        <v>6.2098779708268506</v>
      </c>
      <c r="Y41" s="7">
        <f>D41*P41/100/10000</f>
        <v>26.656033357144683</v>
      </c>
      <c r="Z41" s="7">
        <f>D41*Q41/100/10000</f>
        <v>35.467191385820342</v>
      </c>
      <c r="AA41" s="7">
        <f>D41*R41/100/10000</f>
        <v>4.319838967267903</v>
      </c>
      <c r="AB41" s="7">
        <f>D41*S41/100/10000</f>
        <v>1.8826325228971603</v>
      </c>
      <c r="AC41" s="7">
        <f>D41*T41/100/100000</f>
        <v>13.589979886215783</v>
      </c>
      <c r="AD41" s="7">
        <f>D41*U41/100/100000</f>
        <v>15.330685267367402</v>
      </c>
      <c r="AE41" s="7">
        <f>D41*V41/100/100000</f>
        <v>19.219270040436765</v>
      </c>
    </row>
    <row r="42" spans="1:42" s="6" customFormat="1">
      <c r="B42" s="6" t="s">
        <v>61</v>
      </c>
      <c r="C42" s="6">
        <v>192532</v>
      </c>
      <c r="D42" s="11">
        <f>C42*50*6</f>
        <v>57759600</v>
      </c>
      <c r="E42" s="6">
        <v>1505040</v>
      </c>
      <c r="F42" s="6">
        <v>196457</v>
      </c>
      <c r="G42" s="6">
        <v>10240</v>
      </c>
      <c r="H42" s="6">
        <v>21511</v>
      </c>
      <c r="I42" s="6">
        <v>2040</v>
      </c>
      <c r="J42" s="6">
        <v>1174</v>
      </c>
      <c r="K42" s="6">
        <v>32396</v>
      </c>
      <c r="L42" s="6">
        <v>30884</v>
      </c>
      <c r="M42" s="6">
        <v>75320</v>
      </c>
      <c r="O42" s="7">
        <f>F42/E42*100</f>
        <v>13.053274331579226</v>
      </c>
      <c r="P42" s="7">
        <f>G42/E42*100</f>
        <v>0.6803805878913517</v>
      </c>
      <c r="Q42" s="7">
        <f>H42/E42*100</f>
        <v>1.4292643384893424</v>
      </c>
      <c r="R42" s="7">
        <f>I42/E42*100</f>
        <v>0.13554457024398023</v>
      </c>
      <c r="S42" s="7">
        <f>J42/E42*100</f>
        <v>7.8004571307074902E-2</v>
      </c>
      <c r="T42" s="7">
        <f>K42/E42*100</f>
        <v>2.1525009302078351</v>
      </c>
      <c r="U42" s="7">
        <f>L42/E42*100</f>
        <v>2.0520384840270025</v>
      </c>
      <c r="V42" s="7">
        <f>M42/E42*100</f>
        <v>5.0045181523414657</v>
      </c>
      <c r="W42" s="7"/>
      <c r="X42" s="7">
        <f>D42*O42/100/1000000</f>
        <v>7.5395190408228343</v>
      </c>
      <c r="Y42" s="7">
        <f>D42*P42/100/10000</f>
        <v>39.298510604369319</v>
      </c>
      <c r="Z42" s="7">
        <f>D42*Q42/100/10000</f>
        <v>82.553736485409033</v>
      </c>
      <c r="AA42" s="7">
        <f>D42*R42/100/10000</f>
        <v>7.8290001594642007</v>
      </c>
      <c r="AB42" s="7">
        <f>D42*S42/100/10000</f>
        <v>4.5055128368681228</v>
      </c>
      <c r="AC42" s="7">
        <f>D42*T42/100/100000</f>
        <v>12.432759272843247</v>
      </c>
      <c r="AD42" s="7">
        <f>D42*U42/100/100000</f>
        <v>11.852492202200606</v>
      </c>
      <c r="AE42" s="7">
        <f>D42*V42/100/100000</f>
        <v>28.905896667198213</v>
      </c>
    </row>
    <row r="43" spans="1:42" s="13" customFormat="1">
      <c r="D43" s="14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spans="1:42" s="13" customFormat="1"/>
    <row r="45" spans="1:42" s="13" customFormat="1"/>
    <row r="46" spans="1:42" s="13" customFormat="1"/>
    <row r="47" spans="1:42" s="13" customFormat="1"/>
    <row r="48" spans="1:42" s="13" customFormat="1"/>
    <row r="49" s="13" customFormat="1"/>
    <row r="50" s="13" customFormat="1"/>
    <row r="51" s="13" customFormat="1"/>
    <row r="52" s="13" customFormat="1"/>
    <row r="53" s="13" customFormat="1"/>
    <row r="54" s="13" customFormat="1"/>
    <row r="55" s="13" customFormat="1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FCBF-C499-4B9F-BADB-53405060CE7F}">
  <dimension ref="A1:I41"/>
  <sheetViews>
    <sheetView workbookViewId="0">
      <selection activeCell="R25" sqref="R25"/>
    </sheetView>
  </sheetViews>
  <sheetFormatPr defaultRowHeight="15"/>
  <cols>
    <col min="1" max="1" width="20.7109375" customWidth="1"/>
  </cols>
  <sheetData>
    <row r="1" spans="1:9">
      <c r="A1" s="16" t="s">
        <v>65</v>
      </c>
      <c r="B1" s="16" t="s">
        <v>1</v>
      </c>
      <c r="C1" s="16" t="s">
        <v>21</v>
      </c>
      <c r="D1" s="16" t="s">
        <v>22</v>
      </c>
      <c r="E1" s="16" t="s">
        <v>23</v>
      </c>
      <c r="F1" s="16" t="s">
        <v>24</v>
      </c>
      <c r="G1" s="16" t="s">
        <v>25</v>
      </c>
      <c r="H1" s="16" t="s">
        <v>26</v>
      </c>
      <c r="I1" s="16" t="s">
        <v>27</v>
      </c>
    </row>
    <row r="2" spans="1:9">
      <c r="A2" s="16" t="s">
        <v>56</v>
      </c>
      <c r="B2" s="18">
        <f>AVERAGE('All data '!X3:X18)</f>
        <v>11.246080027278424</v>
      </c>
      <c r="C2" s="18">
        <f>AVERAGE('All data '!Y3:Y18)</f>
        <v>36.934889188723865</v>
      </c>
      <c r="D2" s="18">
        <f>AVERAGE('All data '!Z3:Z18)</f>
        <v>75.296696992940312</v>
      </c>
      <c r="E2" s="18">
        <f>AVERAGE('All data '!AA3:AA18)</f>
        <v>16.69800326957759</v>
      </c>
      <c r="F2" s="18">
        <f>AVERAGE('All data '!AB3:AB18)</f>
        <v>16.821428708638134</v>
      </c>
      <c r="G2" s="18">
        <f>AVERAGE('All data '!AC3:AC18)</f>
        <v>49.23266153292024</v>
      </c>
      <c r="H2" s="18">
        <f>AVERAGE('All data '!AD3:AD18)</f>
        <v>17.683705292424488</v>
      </c>
      <c r="I2" s="18">
        <f>AVERAGE('All data '!AE3:AE18)</f>
        <v>19.613461123950444</v>
      </c>
    </row>
    <row r="3" spans="1:9">
      <c r="A3" s="16" t="s">
        <v>66</v>
      </c>
      <c r="B3" s="18">
        <f>STDEV('All data '!X3:X18)/SQRT(16)</f>
        <v>1.0168388983673522</v>
      </c>
      <c r="C3" s="18">
        <f>STDEV('All data '!Y3:Y18)/SQRT(16)</f>
        <v>6.5953735851937552</v>
      </c>
      <c r="D3" s="18">
        <f>STDEV('All data '!Z3:Z18)/SQRT(16)</f>
        <v>12.419698461788215</v>
      </c>
      <c r="E3" s="18">
        <f>STDEV('All data '!AA3:AA18)/SQRT(16)</f>
        <v>2.7373784106873069</v>
      </c>
      <c r="F3" s="18">
        <f>STDEV('All data '!AB3:AB18)/SQRT(16)</f>
        <v>1.60848783883659</v>
      </c>
      <c r="G3" s="18">
        <f>STDEV('All data '!AC3:AC18)/SQRT(16)</f>
        <v>4.7304313308476882</v>
      </c>
      <c r="H3" s="18">
        <f>STDEV('All data '!AD3:AD18)/SQRT(16)</f>
        <v>1.9411875038232764</v>
      </c>
      <c r="I3" s="18">
        <f>STDEV('All data '!AE3:AE18)/SQRT(16)</f>
        <v>2.2747881744484837</v>
      </c>
    </row>
    <row r="4" spans="1:9">
      <c r="A4" s="16" t="s">
        <v>67</v>
      </c>
      <c r="B4" s="18">
        <f>B2/B18</f>
        <v>5.4060385435442448</v>
      </c>
      <c r="C4" s="18">
        <f>C2/C18</f>
        <v>1.1488123417726752</v>
      </c>
      <c r="D4" s="18">
        <f>D2/D18</f>
        <v>0.99470539429317417</v>
      </c>
      <c r="E4" s="18">
        <f>E2/E18</f>
        <v>20.911256070483144</v>
      </c>
      <c r="F4" s="18">
        <f>F2/F18</f>
        <v>75.404243251488325</v>
      </c>
      <c r="G4" s="18">
        <f>G2/G18</f>
        <v>13.743677052820789</v>
      </c>
      <c r="H4" s="18">
        <f>H2/H18</f>
        <v>10.037325419886431</v>
      </c>
      <c r="I4" s="18">
        <f>I2/I18</f>
        <v>17.679591059166729</v>
      </c>
    </row>
    <row r="5" spans="1:9">
      <c r="A5" s="18"/>
      <c r="B5" s="18"/>
      <c r="C5" s="18"/>
      <c r="D5" s="18"/>
      <c r="E5" s="18"/>
      <c r="F5" s="18"/>
      <c r="G5" s="18"/>
      <c r="H5" s="18"/>
      <c r="I5" s="18"/>
    </row>
    <row r="6" spans="1:9">
      <c r="A6" s="18"/>
      <c r="B6" s="18"/>
      <c r="C6" s="18"/>
      <c r="D6" s="18"/>
      <c r="E6" s="18"/>
      <c r="F6" s="18"/>
      <c r="G6" s="18"/>
      <c r="H6" s="18"/>
      <c r="I6" s="18"/>
    </row>
    <row r="7" spans="1:9">
      <c r="A7" s="21"/>
      <c r="B7" s="21"/>
      <c r="C7" s="21"/>
      <c r="D7" s="21"/>
      <c r="E7" s="21"/>
      <c r="F7" s="21"/>
      <c r="G7" s="21"/>
      <c r="H7" s="21"/>
      <c r="I7" s="21"/>
    </row>
    <row r="8" spans="1:9">
      <c r="A8" s="18"/>
      <c r="B8" s="18"/>
      <c r="C8" s="18"/>
      <c r="D8" s="18"/>
      <c r="E8" s="18"/>
      <c r="F8" s="18"/>
      <c r="G8" s="18"/>
      <c r="H8" s="18"/>
      <c r="I8" s="18"/>
    </row>
    <row r="9" spans="1:9">
      <c r="A9" s="18"/>
      <c r="B9" s="18"/>
      <c r="C9" s="18"/>
      <c r="D9" s="18"/>
      <c r="E9" s="18"/>
      <c r="F9" s="18"/>
      <c r="G9" s="18"/>
      <c r="H9" s="18"/>
      <c r="I9" s="18"/>
    </row>
    <row r="10" spans="1:9">
      <c r="A10" s="18"/>
      <c r="B10" s="18"/>
      <c r="C10" s="18"/>
      <c r="D10" s="18"/>
      <c r="E10" s="18"/>
      <c r="F10" s="18"/>
      <c r="G10" s="18"/>
      <c r="H10" s="18"/>
      <c r="I10" s="18"/>
    </row>
    <row r="11" spans="1:9">
      <c r="A11" s="21"/>
      <c r="B11" s="21"/>
      <c r="C11" s="21"/>
      <c r="D11" s="21"/>
      <c r="E11" s="21"/>
      <c r="F11" s="21"/>
      <c r="G11" s="21"/>
      <c r="H11" s="21"/>
      <c r="I11" s="21"/>
    </row>
    <row r="12" spans="1:9">
      <c r="A12" s="21"/>
      <c r="B12" s="21"/>
      <c r="C12" s="21"/>
      <c r="D12" s="21"/>
      <c r="E12" s="21"/>
      <c r="F12" s="21"/>
      <c r="G12" s="21"/>
      <c r="H12" s="21"/>
      <c r="I12" s="21"/>
    </row>
    <row r="13" spans="1:9">
      <c r="A13" s="21"/>
      <c r="B13" s="21"/>
      <c r="C13" s="21"/>
      <c r="D13" s="21"/>
      <c r="E13" s="21"/>
      <c r="F13" s="21"/>
      <c r="G13" s="21"/>
      <c r="H13" s="21"/>
      <c r="I13" s="21"/>
    </row>
    <row r="14" spans="1:9">
      <c r="A14" s="21"/>
      <c r="B14" s="21"/>
      <c r="C14" s="21"/>
      <c r="D14" s="21"/>
      <c r="E14" s="21"/>
      <c r="F14" s="21"/>
      <c r="G14" s="21"/>
      <c r="H14" s="21"/>
      <c r="I14" s="21"/>
    </row>
    <row r="15" spans="1:9">
      <c r="A15" s="21"/>
      <c r="B15" s="21"/>
      <c r="C15" s="21"/>
      <c r="D15" s="21"/>
      <c r="E15" s="21"/>
      <c r="F15" s="21"/>
      <c r="G15" s="21"/>
      <c r="H15" s="21"/>
      <c r="I15" s="21"/>
    </row>
    <row r="16" spans="1:9">
      <c r="A16" s="21"/>
      <c r="B16" s="21"/>
      <c r="C16" s="21"/>
      <c r="D16" s="21"/>
      <c r="E16" s="21"/>
      <c r="F16" s="21"/>
      <c r="G16" s="21"/>
      <c r="H16" s="21"/>
      <c r="I16" s="21"/>
    </row>
    <row r="17" spans="1:9">
      <c r="A17" s="21"/>
      <c r="B17" s="21"/>
      <c r="C17" s="21"/>
      <c r="D17" s="21"/>
      <c r="E17" s="21"/>
      <c r="F17" s="21"/>
      <c r="G17" s="21"/>
      <c r="H17" s="21"/>
      <c r="I17" s="21"/>
    </row>
    <row r="18" spans="1:9">
      <c r="A18" s="23" t="s">
        <v>63</v>
      </c>
      <c r="B18" s="3">
        <f>AVERAGE('All data '!X20:X33)</f>
        <v>2.0802811405605328</v>
      </c>
      <c r="C18" s="3">
        <f>AVERAGE('All data '!Y20:Y33)</f>
        <v>32.150498254337585</v>
      </c>
      <c r="D18" s="3">
        <f>AVERAGE('All data '!Z20:Z33)</f>
        <v>75.697485330764948</v>
      </c>
      <c r="E18" s="3">
        <f>AVERAGE('All data '!AA20:AA33)</f>
        <v>0.798517468931353</v>
      </c>
      <c r="F18" s="3">
        <f>AVERAGE('All data '!AB20:AB33)</f>
        <v>0.22308331710902904</v>
      </c>
      <c r="G18" s="3">
        <f>AVERAGE('All data '!AC20:AC33)</f>
        <v>3.5822044816467509</v>
      </c>
      <c r="H18" s="3">
        <f>AVERAGE('All data '!AD20:AD33)</f>
        <v>1.7617945570827747</v>
      </c>
      <c r="I18" s="3">
        <f>AVERAGE('All data '!AE20:AE33)</f>
        <v>1.1093843210689547</v>
      </c>
    </row>
    <row r="19" spans="1:9">
      <c r="A19" s="23" t="s">
        <v>66</v>
      </c>
      <c r="B19" s="5">
        <f>STDEV('All data '!X20:X33)/SQRT(14)</f>
        <v>0.30807679636454438</v>
      </c>
      <c r="C19" s="5">
        <f>STDEV('All data '!Y20:Y33)/SQRT(14)</f>
        <v>4.6321954746035354</v>
      </c>
      <c r="D19" s="5">
        <f>STDEV('All data '!Z20:Z33)/SQRT(14)</f>
        <v>13.295247892117587</v>
      </c>
      <c r="E19" s="5">
        <f>STDEV('All data '!AA20:AA33)/SQRT(14)</f>
        <v>0.15954002992712538</v>
      </c>
      <c r="F19" s="5">
        <f>STDEV('All data '!AB20:AB33)/SQRT(14)</f>
        <v>3.4483077271422177E-2</v>
      </c>
      <c r="G19" s="5">
        <f>STDEV('All data '!AC20:AC33)/SQRT(14)</f>
        <v>0.73429081962162812</v>
      </c>
      <c r="H19" s="5">
        <f>STDEV('All data '!AD20:AD33)/SQRT(14)</f>
        <v>0.70981279306014067</v>
      </c>
      <c r="I19" s="5">
        <f>STDEV('All data '!AE20:AE33)/SQRT(14)</f>
        <v>0.51512446902053977</v>
      </c>
    </row>
    <row r="20" spans="1:9">
      <c r="A20" s="23"/>
      <c r="B20" s="5"/>
      <c r="C20" s="5"/>
      <c r="D20" s="5"/>
      <c r="E20" s="5"/>
      <c r="F20" s="5"/>
      <c r="G20" s="5"/>
      <c r="H20" s="5"/>
      <c r="I20" s="5"/>
    </row>
    <row r="21" spans="1:9">
      <c r="A21" s="5"/>
      <c r="B21" s="5"/>
      <c r="C21" s="5"/>
      <c r="D21" s="5"/>
      <c r="E21" s="5"/>
      <c r="F21" s="5"/>
      <c r="G21" s="5"/>
      <c r="H21" s="5"/>
      <c r="I21" s="5"/>
    </row>
    <row r="22" spans="1:9">
      <c r="A22" s="5"/>
      <c r="B22" s="5"/>
      <c r="C22" s="5"/>
      <c r="D22" s="5"/>
      <c r="E22" s="5"/>
      <c r="F22" s="5"/>
      <c r="G22" s="5"/>
      <c r="H22" s="5"/>
      <c r="I22" s="5"/>
    </row>
    <row r="23" spans="1:9">
      <c r="A23" s="5"/>
      <c r="B23" s="5"/>
      <c r="C23" s="5"/>
      <c r="D23" s="5"/>
      <c r="E23" s="5"/>
      <c r="F23" s="5"/>
      <c r="G23" s="5"/>
      <c r="H23" s="5"/>
      <c r="I23" s="5"/>
    </row>
    <row r="24" spans="1:9">
      <c r="A24" s="5"/>
      <c r="B24" s="5"/>
      <c r="C24" s="5"/>
      <c r="D24" s="5"/>
      <c r="E24" s="5"/>
      <c r="F24" s="5"/>
      <c r="G24" s="5"/>
      <c r="H24" s="5"/>
      <c r="I24" s="5"/>
    </row>
    <row r="25" spans="1:9">
      <c r="A25" s="5"/>
      <c r="B25" s="5"/>
      <c r="C25" s="5"/>
      <c r="D25" s="5"/>
      <c r="E25" s="5"/>
      <c r="F25" s="5"/>
      <c r="G25" s="5"/>
      <c r="H25" s="5"/>
      <c r="I25" s="5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A28" s="3"/>
      <c r="B28" s="3"/>
      <c r="C28" s="3"/>
      <c r="D28" s="3"/>
      <c r="E28" s="3"/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25" t="s">
        <v>64</v>
      </c>
      <c r="B33" s="6">
        <f>AVERAGE('All data '!X35:X42)</f>
        <v>6.0495841506296166</v>
      </c>
      <c r="C33" s="6">
        <f>AVERAGE('All data '!Y35:Y42)</f>
        <v>43.484569754667149</v>
      </c>
      <c r="D33" s="6">
        <f>AVERAGE('All data '!Z35:Z42)</f>
        <v>94.193819195489709</v>
      </c>
      <c r="E33" s="6">
        <f>AVERAGE('All data '!AA35:AA42)</f>
        <v>4.4138897878897279</v>
      </c>
      <c r="F33" s="6">
        <f>AVERAGE('All data '!AB35:AB42)</f>
        <v>2.4009622795622629</v>
      </c>
      <c r="G33" s="6">
        <f>AVERAGE('All data '!AC35:AC42)</f>
        <v>12.499993769066172</v>
      </c>
      <c r="H33" s="6">
        <f>AVERAGE('All data '!AD35:AD42)</f>
        <v>10.155960167851013</v>
      </c>
      <c r="I33" s="6">
        <f>AVERAGE('All data '!AE35:AE42)</f>
        <v>14.599619258494332</v>
      </c>
    </row>
    <row r="34" spans="1:9">
      <c r="A34" s="25" t="s">
        <v>66</v>
      </c>
      <c r="B34" s="7">
        <f>STDEV('All data '!X35:X42)/SQRT(8)</f>
        <v>0.61990847498267521</v>
      </c>
      <c r="C34" s="7">
        <f>STDEV('All data '!Y35:Y42)/SQRT(8)</f>
        <v>11.892729939051712</v>
      </c>
      <c r="D34" s="7">
        <f>STDEV('All data '!Z35:Z42)/SQRT(8)</f>
        <v>25.537165718402228</v>
      </c>
      <c r="E34" s="7">
        <f>STDEV('All data '!AA35:AA42)/SQRT(8)</f>
        <v>0.91897543728995146</v>
      </c>
      <c r="F34" s="7">
        <f>STDEV('All data '!AB35:AB42)/SQRT(8)</f>
        <v>0.42748415627746622</v>
      </c>
      <c r="G34" s="7">
        <f>STDEV('All data '!AC35:AC42)/SQRT(8)</f>
        <v>1.8988886962969738</v>
      </c>
      <c r="H34" s="7">
        <f>STDEV('All data '!AD35:AD42)/SQRT(8)</f>
        <v>2.1190374308213724</v>
      </c>
      <c r="I34" s="7">
        <f>STDEV('All data '!AE35:AE42)/SQRT(8)</f>
        <v>3.4646966898937772</v>
      </c>
    </row>
    <row r="35" spans="1:9">
      <c r="A35" s="7"/>
      <c r="B35" s="7"/>
      <c r="C35" s="7"/>
      <c r="D35" s="7"/>
      <c r="E35" s="7"/>
      <c r="F35" s="7"/>
      <c r="G35" s="7"/>
      <c r="H35" s="7"/>
      <c r="I35" s="7"/>
    </row>
    <row r="36" spans="1:9">
      <c r="A36" s="7"/>
      <c r="B36" s="7"/>
      <c r="C36" s="7"/>
      <c r="D36" s="7"/>
      <c r="E36" s="7"/>
      <c r="F36" s="7"/>
      <c r="G36" s="7"/>
      <c r="H36" s="7"/>
      <c r="I36" s="7"/>
    </row>
    <row r="37" spans="1:9">
      <c r="A37" s="7"/>
      <c r="B37" s="7"/>
      <c r="C37" s="7"/>
      <c r="D37" s="7"/>
      <c r="E37" s="7"/>
      <c r="F37" s="7"/>
      <c r="G37" s="7"/>
      <c r="H37" s="7"/>
      <c r="I37" s="7"/>
    </row>
    <row r="38" spans="1:9">
      <c r="A38" s="6"/>
      <c r="B38" s="6"/>
      <c r="C38" s="6"/>
      <c r="D38" s="6"/>
      <c r="E38" s="6"/>
      <c r="F38" s="6"/>
      <c r="G38" s="6"/>
      <c r="H38" s="6"/>
      <c r="I38" s="6"/>
    </row>
    <row r="39" spans="1:9">
      <c r="A39" s="6"/>
      <c r="B39" s="6"/>
      <c r="C39" s="6"/>
      <c r="D39" s="6"/>
      <c r="E39" s="6"/>
      <c r="F39" s="6"/>
      <c r="G39" s="6"/>
      <c r="H39" s="6"/>
      <c r="I39" s="6"/>
    </row>
    <row r="40" spans="1:9">
      <c r="A40" s="6"/>
      <c r="B40" s="6"/>
      <c r="C40" s="6"/>
      <c r="D40" s="6"/>
      <c r="E40" s="6"/>
      <c r="F40" s="6"/>
      <c r="G40" s="6"/>
      <c r="H40" s="6"/>
      <c r="I40" s="6"/>
    </row>
    <row r="41" spans="1:9">
      <c r="A41" s="6"/>
      <c r="B41" s="6"/>
      <c r="C41" s="6"/>
      <c r="D41" s="6"/>
      <c r="E41" s="6"/>
      <c r="F41" s="6"/>
      <c r="G41" s="6"/>
      <c r="H41" s="6"/>
      <c r="I4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 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 Lin</dc:creator>
  <cp:lastModifiedBy>Eason Lin</cp:lastModifiedBy>
  <dcterms:created xsi:type="dcterms:W3CDTF">2017-04-29T04:45:10Z</dcterms:created>
  <dcterms:modified xsi:type="dcterms:W3CDTF">2019-01-11T03:35:50Z</dcterms:modified>
</cp:coreProperties>
</file>