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270" windowHeight="121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<sst xmlns="http://schemas.openxmlformats.org/spreadsheetml/2006/main" count="198" uniqueCount="157">
  <si>
    <t>cca3</t>
  </si>
  <si>
    <t>ppl</t>
  </si>
  <si>
    <t>gdp_per_capita</t>
  </si>
  <si>
    <t>gdp</t>
  </si>
  <si>
    <t>art</t>
  </si>
  <si>
    <t>pro</t>
  </si>
  <si>
    <t>pa</t>
  </si>
  <si>
    <t>pa.i</t>
  </si>
  <si>
    <t>pa.p</t>
  </si>
  <si>
    <t>pa.ii</t>
  </si>
  <si>
    <t>pb</t>
  </si>
  <si>
    <t>pb.i</t>
  </si>
  <si>
    <t>pb.p</t>
  </si>
  <si>
    <t>pb.ii</t>
  </si>
  <si>
    <t>pc</t>
  </si>
  <si>
    <t>pc.i</t>
  </si>
  <si>
    <t>pc.p</t>
  </si>
  <si>
    <t>pc.ii</t>
  </si>
  <si>
    <t>pd</t>
  </si>
  <si>
    <t>pd.i</t>
  </si>
  <si>
    <t>pd.p</t>
  </si>
  <si>
    <t>pd.ii</t>
  </si>
  <si>
    <t>ga</t>
  </si>
  <si>
    <t>ga.i</t>
  </si>
  <si>
    <t>ga.p</t>
  </si>
  <si>
    <t>ga.ii</t>
  </si>
  <si>
    <t>gb</t>
  </si>
  <si>
    <t>gb.i</t>
  </si>
  <si>
    <t>gb.p</t>
  </si>
  <si>
    <t>gb.ii</t>
  </si>
  <si>
    <t>gc</t>
  </si>
  <si>
    <t>gc.i</t>
  </si>
  <si>
    <t>gc.p</t>
  </si>
  <si>
    <t>gc.ii</t>
  </si>
  <si>
    <t>gd</t>
  </si>
  <si>
    <t>gd.i</t>
  </si>
  <si>
    <t>gd.p</t>
  </si>
  <si>
    <t>gd.ii</t>
  </si>
  <si>
    <t>ge</t>
  </si>
  <si>
    <t>ge.i</t>
  </si>
  <si>
    <t>ge.p</t>
  </si>
  <si>
    <t>ge.ii</t>
  </si>
  <si>
    <t>pe</t>
  </si>
  <si>
    <t>pe.i</t>
  </si>
  <si>
    <t>pe.p</t>
  </si>
  <si>
    <t>pe.ii</t>
  </si>
  <si>
    <t>aa</t>
  </si>
  <si>
    <t>aa.i</t>
  </si>
  <si>
    <t>aa.p</t>
  </si>
  <si>
    <t>aa.ii</t>
  </si>
  <si>
    <t>ua</t>
  </si>
  <si>
    <t>ua.i</t>
  </si>
  <si>
    <t>ub</t>
  </si>
  <si>
    <t>ub.i</t>
  </si>
  <si>
    <t>uc</t>
  </si>
  <si>
    <t>uc.i</t>
  </si>
  <si>
    <t>ra</t>
  </si>
  <si>
    <t>ra.i</t>
  </si>
  <si>
    <t>ra.p</t>
  </si>
  <si>
    <t>ra.ii</t>
  </si>
  <si>
    <t>rb</t>
  </si>
  <si>
    <t>rb.i</t>
  </si>
  <si>
    <t>rb.p</t>
  </si>
  <si>
    <t>rb.ii</t>
  </si>
  <si>
    <t>国家/组织 ZH</t>
  </si>
  <si>
    <t>数据数量</t>
  </si>
  <si>
    <t>Population</t>
  </si>
  <si>
    <t>GDP in USD</t>
  </si>
  <si>
    <r>
      <rPr>
        <sz val="14"/>
        <color rgb="FF000000"/>
        <rFont val="宋体"/>
        <charset val="134"/>
      </rPr>
      <t>论文发表数量</t>
    </r>
    <r>
      <rPr>
        <sz val="14"/>
        <color rgb="FF000000"/>
        <rFont val="Times New Roman"/>
        <charset val="134"/>
      </rPr>
      <t>/</t>
    </r>
    <r>
      <rPr>
        <sz val="14"/>
        <color rgb="FF000000"/>
        <rFont val="宋体"/>
        <charset val="134"/>
      </rPr>
      <t>人均比例</t>
    </r>
  </si>
  <si>
    <t>科技行业从业者</t>
  </si>
  <si>
    <t>qn</t>
  </si>
  <si>
    <t>/ppl</t>
  </si>
  <si>
    <t>AI相关文章作者数目</t>
  </si>
  <si>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专利授权数量</t>
    </r>
  </si>
  <si>
    <t>私人与企业投资</t>
  </si>
  <si>
    <t>托管数据中心数量、人均比例</t>
  </si>
  <si>
    <r>
      <rPr>
        <sz val="14"/>
        <color rgb="FF000000"/>
        <rFont val="宋体"/>
        <charset val="134"/>
      </rPr>
      <t>城市创新能力（最具创新城市</t>
    </r>
    <r>
      <rPr>
        <sz val="14"/>
        <color rgb="FF000000"/>
        <rFont val="Times New Roman"/>
        <charset val="134"/>
      </rPr>
      <t>top100 top500)</t>
    </r>
  </si>
  <si>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公司企业融资规模</t>
    </r>
    <r>
      <rPr>
        <sz val="14"/>
        <color rgb="FF000000"/>
        <rFont val="Times New Roman"/>
        <charset val="134"/>
      </rPr>
      <t>&amp;GDP</t>
    </r>
    <r>
      <rPr>
        <sz val="14"/>
        <color rgb="FF000000"/>
        <rFont val="宋体"/>
        <charset val="134"/>
      </rPr>
      <t>比例；</t>
    </r>
  </si>
  <si>
    <t>/gdp</t>
  </si>
  <si>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初创公司数量、发展水平，</t>
    </r>
    <r>
      <rPr>
        <sz val="14"/>
        <color rgb="FF000000"/>
        <rFont val="Times New Roman"/>
        <charset val="134"/>
      </rPr>
      <t>GDP</t>
    </r>
    <r>
      <rPr>
        <sz val="14"/>
        <color rgb="FF000000"/>
        <rFont val="宋体"/>
        <charset val="134"/>
      </rPr>
      <t>比例</t>
    </r>
  </si>
  <si>
    <r>
      <rPr>
        <sz val="14"/>
        <color rgb="FF000000"/>
        <rFont val="宋体"/>
        <charset val="134"/>
      </rPr>
      <t>风险案例事故数量</t>
    </r>
    <r>
      <rPr>
        <sz val="14"/>
        <color rgb="FF000000"/>
        <rFont val="Times New Roman"/>
        <charset val="134"/>
      </rPr>
      <t>&amp;GDP</t>
    </r>
    <r>
      <rPr>
        <sz val="14"/>
        <color rgb="FF000000"/>
        <rFont val="宋体"/>
        <charset val="134"/>
      </rPr>
      <t>比例</t>
    </r>
  </si>
  <si>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与可持续发展主题的文献数量</t>
    </r>
    <r>
      <rPr>
        <sz val="14"/>
        <color rgb="FF000000"/>
        <rFont val="Times New Roman"/>
        <charset val="134"/>
      </rPr>
      <t>&amp;</t>
    </r>
    <r>
      <rPr>
        <sz val="14"/>
        <color rgb="FF000000"/>
        <rFont val="宋体"/>
        <charset val="134"/>
      </rPr>
      <t>人均比例</t>
    </r>
  </si>
  <si>
    <t>AI治理，伦理与政策相关论文数目</t>
  </si>
  <si>
    <t>/art</t>
  </si>
  <si>
    <t>文献作者性别比</t>
  </si>
  <si>
    <t>f=100*x,因为去年是男女比例 f = 100/(1+x),今年的x = 去年的倒数</t>
  </si>
  <si>
    <t>qn(f)</t>
  </si>
  <si>
    <t>公众信任度</t>
  </si>
  <si>
    <r>
      <rPr>
        <sz val="14"/>
        <color rgb="FF000000"/>
        <rFont val="宋体"/>
        <charset val="134"/>
      </rPr>
      <t>公众对</t>
    </r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应用与影响的了解水平</t>
    </r>
  </si>
  <si>
    <r>
      <rPr>
        <sz val="14"/>
        <color rgb="FF000000"/>
        <rFont val="宋体"/>
        <charset val="134"/>
      </rPr>
      <t>开放</t>
    </r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模型以及数据集</t>
    </r>
  </si>
  <si>
    <t>/pro</t>
  </si>
  <si>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开发者社区</t>
    </r>
  </si>
  <si>
    <t>是否发布战略</t>
  </si>
  <si>
    <r>
      <rPr>
        <sz val="14"/>
        <color rgb="FF000000"/>
        <rFont val="宋体"/>
        <charset val="134"/>
      </rPr>
      <t>是否有</t>
    </r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治理机构</t>
    </r>
  </si>
  <si>
    <r>
      <rPr>
        <sz val="14"/>
        <color rgb="FF000000"/>
        <rFont val="宋体"/>
        <charset val="134"/>
      </rPr>
      <t>是否发布</t>
    </r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原则规范</t>
    </r>
  </si>
  <si>
    <r>
      <rPr>
        <sz val="14"/>
        <color rgb="FF000000"/>
        <rFont val="宋体"/>
        <charset val="134"/>
      </rPr>
      <t>是否制定</t>
    </r>
    <r>
      <rPr>
        <sz val="14"/>
        <color rgb="FF000000"/>
        <rFont val="Times New Roman"/>
        <charset val="134"/>
      </rPr>
      <t>AI</t>
    </r>
    <r>
      <rPr>
        <sz val="14"/>
        <color rgb="FF000000"/>
        <rFont val="宋体"/>
        <charset val="134"/>
      </rPr>
      <t>标准认证机制</t>
    </r>
  </si>
  <si>
    <t>是否制定国家层面法律</t>
  </si>
  <si>
    <t>国际治理机制参与度</t>
  </si>
  <si>
    <t>美国</t>
  </si>
  <si>
    <t>16,202,965,817 美元</t>
  </si>
  <si>
    <t>英国</t>
  </si>
  <si>
    <t>中国</t>
  </si>
  <si>
    <t>26,678,868 美元</t>
  </si>
  <si>
    <t>3+1</t>
  </si>
  <si>
    <t>日本</t>
  </si>
  <si>
    <t>法国</t>
  </si>
  <si>
    <t>德国</t>
  </si>
  <si>
    <t>加拿大</t>
  </si>
  <si>
    <t>印度</t>
  </si>
  <si>
    <t>韩国</t>
  </si>
  <si>
    <t>西班牙</t>
  </si>
  <si>
    <t>巴西</t>
  </si>
  <si>
    <t>澳大利亚</t>
  </si>
  <si>
    <t>以色列</t>
  </si>
  <si>
    <t>意大利</t>
  </si>
  <si>
    <t>俄罗斯</t>
  </si>
  <si>
    <t>墨西哥</t>
  </si>
  <si>
    <t>荷兰</t>
  </si>
  <si>
    <t>瑞士</t>
  </si>
  <si>
    <t>阿根廷</t>
  </si>
  <si>
    <t>新加坡</t>
  </si>
  <si>
    <t>葡萄牙</t>
  </si>
  <si>
    <t>印度尼西亚</t>
  </si>
  <si>
    <t>波兰</t>
  </si>
  <si>
    <t>瑞典</t>
  </si>
  <si>
    <t>南非</t>
  </si>
  <si>
    <t>阿联酋</t>
  </si>
  <si>
    <t>芬兰</t>
  </si>
  <si>
    <t>匈牙利</t>
  </si>
  <si>
    <t>爱尔兰</t>
  </si>
  <si>
    <t>挪威</t>
  </si>
  <si>
    <t>保加利亚</t>
  </si>
  <si>
    <t>新西兰</t>
  </si>
  <si>
    <t>比利时</t>
  </si>
  <si>
    <t>智利</t>
  </si>
  <si>
    <t>捷克</t>
  </si>
  <si>
    <t>卢森堡</t>
  </si>
  <si>
    <t>罗马尼亚</t>
  </si>
  <si>
    <t>沙特阿拉伯</t>
  </si>
  <si>
    <t>土耳其</t>
  </si>
  <si>
    <t>奥地利</t>
  </si>
  <si>
    <t>哥伦比亚</t>
  </si>
  <si>
    <t>丹麦</t>
  </si>
  <si>
    <t>希腊</t>
  </si>
  <si>
    <t>泰国</t>
  </si>
  <si>
    <t>链接</t>
  </si>
  <si>
    <t>https://www.worldometers.info/world-population/</t>
  </si>
  <si>
    <t>https://www.tortoisemedia.com/intelligence/global-ai/</t>
  </si>
  <si>
    <t>https://ourworldindata.org/grapher/ai-related-patents-applications-and-patents-granted</t>
  </si>
  <si>
    <t>Annual private investment in artificial intelligence, by focus area</t>
  </si>
  <si>
    <t>https://www.datacentermap.com/datacenters/</t>
  </si>
  <si>
    <t>https://assets.kpmg.com/content/dam/kpmg/cn/pdf/zh/2023/12/prospects-for-the-global-transformation-of-artificial-intelligence.pdf</t>
  </si>
  <si>
    <t>https://news.crunchbase.com/unicorn-company-list/?utm_source=news&amp;utm_medium=top-banner&amp;utm_campaign=unicorn-board</t>
  </si>
  <si>
    <t>https://www.cbinsights.com/research/report/artificial-intelligence-top-startups-2024/</t>
  </si>
  <si>
    <t>https://aiindex.stanford.edu/wp-content/uploads/2024/05/HAI_AI-Index-Report-2024.pdf    第九章</t>
  </si>
  <si>
    <t>https://utoronto.sharepoint.com/sites/ArtSci-SRI-External/Documents/Forms/AllItems.aspx?id=%2Fsites%2FArtSci%2DSRI%2DExternal%2FDocuments%2FGPO%2DAI%5FFinal%20Version%5FMay%2027%5Fupdated%2Epdf&amp;parent=%2Fsites%2FArtSci%2DSRI%2DExternal%2FDocuments&amp;p=true&amp;ga=1</t>
  </si>
  <si>
    <t>https://ourworldindata.org/grapher/cumulative-number-artificial-intelligence-bills-passed?tab=table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</si>
</sst>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0.00_ "/>
  </numFmts>
  <fonts count="3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rgb="FF000000"/>
      <name val="宋体"/>
      <charset val="134"/>
    </font>
    <font>
      <sz val="14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u/>
      <sz val="14"/>
      <color rgb="FF0000FF"/>
      <name val="宋体"/>
      <charset val="134"/>
    </font>
    <font>
      <sz val="14"/>
      <color rgb="FF000000"/>
      <name val="Times New Roman"/>
      <charset val="134"/>
    </font>
    <font>
      <sz val="7"/>
      <color rgb="FF5B5B5B"/>
      <name val="Arial"/>
      <charset val="134"/>
    </font>
    <font>
      <u/>
      <sz val="11"/>
      <color rgb="FF0000FF"/>
      <name val="宋体"/>
      <charset val="134"/>
    </font>
    <font>
      <sz val="11"/>
      <name val="宋体"/>
      <charset val="0"/>
      <scheme val="minor"/>
    </font>
    <font>
      <sz val="12"/>
      <color rgb="FF000000"/>
      <name val="宋体"/>
      <charset val="134"/>
      <scheme val="minor"/>
    </font>
    <font>
      <sz val="12"/>
      <color rgb="FF5B5B5B"/>
      <name val="宋体"/>
      <charset val="134"/>
      <scheme val="minor"/>
    </font>
    <font>
      <u/>
      <sz val="12"/>
      <color rgb="FF0000F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77C4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88825"/>
        <bgColor rgb="FF000000"/>
      </patternFill>
    </fill>
    <fill>
      <patternFill patternType="solid">
        <fgColor rgb="FFC7EC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B2"/>
        <bgColor rgb="FF000000"/>
      </patternFill>
    </fill>
    <fill>
      <patternFill patternType="solid">
        <fgColor rgb="FFE5F6FF"/>
        <bgColor rgb="FF000000"/>
      </patternFill>
    </fill>
    <fill>
      <patternFill patternType="solid">
        <fgColor rgb="FFFFE9E8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5" borderId="5" applyNumberFormat="0" applyAlignment="0" applyProtection="0">
      <alignment vertical="center"/>
    </xf>
    <xf numFmtId="0" fontId="25" fillId="16" borderId="6" applyNumberFormat="0" applyAlignment="0" applyProtection="0">
      <alignment vertical="center"/>
    </xf>
    <xf numFmtId="0" fontId="26" fillId="16" borderId="5" applyNumberFormat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 applyAlignment="1">
      <alignment horizontal="right" vertical="center"/>
    </xf>
    <xf numFmtId="0" fontId="5" fillId="0" borderId="1" xfId="0" applyNumberFormat="1" applyFont="1" applyBorder="1" applyAlignment="1">
      <alignment horizontal="right" vertical="center"/>
    </xf>
    <xf numFmtId="0" fontId="6" fillId="5" borderId="1" xfId="0" applyFont="1" applyFill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right" vertical="center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76" fontId="8" fillId="0" borderId="1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 wrapText="1"/>
    </xf>
    <xf numFmtId="0" fontId="4" fillId="5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3" fontId="5" fillId="0" borderId="1" xfId="0" applyNumberFormat="1" applyFont="1" applyBorder="1">
      <alignment vertical="center"/>
    </xf>
    <xf numFmtId="0" fontId="10" fillId="0" borderId="1" xfId="0" applyFont="1" applyBorder="1">
      <alignment vertical="center"/>
    </xf>
    <xf numFmtId="3" fontId="11" fillId="0" borderId="1" xfId="0" applyNumberFormat="1" applyFont="1" applyBorder="1" applyAlignment="1">
      <alignment vertical="center" wrapText="1"/>
    </xf>
    <xf numFmtId="0" fontId="12" fillId="0" borderId="1" xfId="6" applyFont="1" applyBorder="1">
      <alignment vertical="center"/>
    </xf>
    <xf numFmtId="0" fontId="4" fillId="0" borderId="1" xfId="0" applyFont="1" applyBorder="1" applyAlignment="1">
      <alignment vertical="center" wrapText="1"/>
    </xf>
    <xf numFmtId="3" fontId="13" fillId="0" borderId="1" xfId="0" applyNumberFormat="1" applyFont="1" applyBorder="1">
      <alignment vertical="center"/>
    </xf>
    <xf numFmtId="0" fontId="13" fillId="0" borderId="1" xfId="0" applyFont="1" applyBorder="1">
      <alignment vertical="center"/>
    </xf>
    <xf numFmtId="0" fontId="14" fillId="0" borderId="1" xfId="0" applyFont="1" applyBorder="1">
      <alignment vertical="center"/>
    </xf>
    <xf numFmtId="3" fontId="15" fillId="0" borderId="1" xfId="0" applyNumberFormat="1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15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justify" vertical="center" wrapText="1"/>
    </xf>
    <xf numFmtId="0" fontId="5" fillId="0" borderId="1" xfId="0" applyNumberFormat="1" applyFont="1" applyFill="1" applyBorder="1" applyAlignment="1" applyProtection="1">
      <alignment vertical="center"/>
    </xf>
    <xf numFmtId="0" fontId="11" fillId="0" borderId="1" xfId="0" applyFont="1" applyBorder="1" applyAlignment="1">
      <alignment horizontal="justify" vertical="center" wrapText="1"/>
    </xf>
    <xf numFmtId="0" fontId="5" fillId="5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9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177" fontId="5" fillId="0" borderId="1" xfId="0" applyNumberFormat="1" applyFont="1" applyBorder="1">
      <alignment vertical="center"/>
    </xf>
    <xf numFmtId="177" fontId="11" fillId="0" borderId="1" xfId="0" applyNumberFormat="1" applyFont="1" applyBorder="1" applyAlignment="1">
      <alignment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utoronto.sharepoint.com/sites/ArtSci-SRI-External/Documents/Forms/AllItems.aspx?id=/sites/ArtSci-SRI-External/Documents/GPO-AI_Final%20Version_May%2027_updated.pdf&amp;parent=/sites/ArtSci-SRI-External/Documents&amp;p=true&amp;ga=1" TargetMode="External"/><Relationship Id="rId8" Type="http://schemas.openxmlformats.org/officeDocument/2006/relationships/hyperlink" Target="https://aiindex.stanford.edu/wp-content/uploads/2024/05/HAI_AI-Index-Report-2024.pdf%20%20%20%20&#31532;&#20061;&#31456;" TargetMode="External"/><Relationship Id="rId7" Type="http://schemas.openxmlformats.org/officeDocument/2006/relationships/hyperlink" Target="https://news.crunchbase.com/unicorn-company-list/?utm_source=news&amp;utm_medium=top-banner&amp;utm_campaign=unicorn-board" TargetMode="External"/><Relationship Id="rId6" Type="http://schemas.openxmlformats.org/officeDocument/2006/relationships/hyperlink" Target="https://assets.kpmg.com/content/dam/kpmg/cn/pdf/zh/2023/12/prospects-for-the-global-transformation-of-artificial-intelligence.pdf" TargetMode="External"/><Relationship Id="rId5" Type="http://schemas.openxmlformats.org/officeDocument/2006/relationships/hyperlink" Target="https://www.datacentermap.com/datacenters/" TargetMode="External"/><Relationship Id="rId4" Type="http://schemas.openxmlformats.org/officeDocument/2006/relationships/hyperlink" Target="https://ourworldindata.org/grapher/private-investment-in-artificial-intelligence-by-focus-area" TargetMode="External"/><Relationship Id="rId3" Type="http://schemas.openxmlformats.org/officeDocument/2006/relationships/hyperlink" Target="https://ourworldindata.org/grapher/ai-related-patents-applications-and-patents-granted" TargetMode="External"/><Relationship Id="rId2" Type="http://schemas.openxmlformats.org/officeDocument/2006/relationships/hyperlink" Target="https://www.tortoisemedia.com/intelligence/global-ai/" TargetMode="External"/><Relationship Id="rId10" Type="http://schemas.openxmlformats.org/officeDocument/2006/relationships/hyperlink" Target="https://www.cbinsights.com/research/report/artificial-intelligence-top-startups-2024/" TargetMode="External"/><Relationship Id="rId1" Type="http://schemas.openxmlformats.org/officeDocument/2006/relationships/hyperlink" Target="https://www.worldometers.info/world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47"/>
  <sheetViews>
    <sheetView tabSelected="1" zoomScale="85" zoomScaleNormal="85" topLeftCell="AP1" workbookViewId="0">
      <selection activeCell="BZ1" sqref="BZ1"/>
    </sheetView>
  </sheetViews>
  <sheetFormatPr defaultColWidth="8.72727272727273" defaultRowHeight="15"/>
  <cols>
    <col min="1" max="1" width="8.72727272727273" style="1"/>
    <col min="2" max="2" width="8.72727272727273" style="1" customWidth="1"/>
    <col min="3" max="3" width="15" style="1" customWidth="1"/>
    <col min="4" max="4" width="28.0181818181818" style="1" customWidth="1"/>
    <col min="5" max="5" width="27.6909090909091" style="2" customWidth="1"/>
    <col min="6" max="7" width="14" style="3" customWidth="1"/>
    <col min="8" max="17" width="8.72727272727273" style="1" customWidth="1"/>
    <col min="18" max="18" width="8.72727272727273" style="4" customWidth="1"/>
    <col min="19" max="22" width="8.72727272727273" style="1" customWidth="1"/>
    <col min="23" max="23" width="8.72727272727273" style="4" customWidth="1"/>
    <col min="24" max="52" width="8.72727272727273" style="1" customWidth="1"/>
    <col min="53" max="58" width="10.2727272727273" style="1" customWidth="1"/>
    <col min="59" max="61" width="8.72727272727273" style="5" customWidth="1"/>
    <col min="62" max="77" width="8.72727272727273" style="1" customWidth="1"/>
    <col min="78" max="78" width="8.72727272727273" style="6"/>
    <col min="79" max="16384" width="8.72727272727273" style="1"/>
  </cols>
  <sheetData>
    <row r="1" spans="1:71">
      <c r="A1" s="1" t="s">
        <v>0</v>
      </c>
      <c r="D1" s="1" t="s">
        <v>1</v>
      </c>
      <c r="E1" s="1"/>
      <c r="F1" s="7" t="s">
        <v>2</v>
      </c>
      <c r="G1" s="7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/>
      <c r="W1" s="34" t="s">
        <v>18</v>
      </c>
      <c r="X1" s="1" t="s">
        <v>19</v>
      </c>
      <c r="Y1" s="1" t="s">
        <v>20</v>
      </c>
      <c r="Z1" s="1" t="s">
        <v>21</v>
      </c>
      <c r="AA1" s="1"/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/>
      <c r="BE1" s="1" t="s">
        <v>50</v>
      </c>
      <c r="BF1" s="1" t="s">
        <v>51</v>
      </c>
      <c r="BG1" s="1"/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</row>
    <row r="2" ht="140.5" customHeight="1" spans="1:78">
      <c r="A2" s="8" t="s">
        <v>64</v>
      </c>
      <c r="B2" s="8" t="s">
        <v>65</v>
      </c>
      <c r="C2" s="9" t="s">
        <v>66</v>
      </c>
      <c r="D2" s="9">
        <f>MIN(C:C)</f>
        <v>673036</v>
      </c>
      <c r="E2" s="10" t="s">
        <v>67</v>
      </c>
      <c r="F2" s="11"/>
      <c r="G2" s="11">
        <f>MIN(E3:E46)</f>
        <v>83640000000</v>
      </c>
      <c r="H2" s="12" t="s">
        <v>68</v>
      </c>
      <c r="I2" s="12" t="s">
        <v>69</v>
      </c>
      <c r="J2" s="12" t="s">
        <v>68</v>
      </c>
      <c r="K2" s="12" t="s">
        <v>70</v>
      </c>
      <c r="L2" s="12" t="s">
        <v>71</v>
      </c>
      <c r="M2" s="12" t="s">
        <v>70</v>
      </c>
      <c r="N2" s="9" t="s">
        <v>72</v>
      </c>
      <c r="O2" s="29" t="s">
        <v>70</v>
      </c>
      <c r="P2" s="29" t="s">
        <v>71</v>
      </c>
      <c r="Q2" s="29" t="s">
        <v>70</v>
      </c>
      <c r="R2" s="29" t="s">
        <v>73</v>
      </c>
      <c r="S2" s="29" t="s">
        <v>70</v>
      </c>
      <c r="T2" s="29" t="s">
        <v>71</v>
      </c>
      <c r="U2" s="29" t="s">
        <v>70</v>
      </c>
      <c r="V2" s="35" t="s">
        <v>74</v>
      </c>
      <c r="W2" s="35" t="s">
        <v>75</v>
      </c>
      <c r="X2" s="35" t="s">
        <v>70</v>
      </c>
      <c r="Y2" s="35" t="s">
        <v>71</v>
      </c>
      <c r="Z2" s="35" t="s">
        <v>70</v>
      </c>
      <c r="AA2" s="35" t="s">
        <v>76</v>
      </c>
      <c r="AB2" s="43" t="s">
        <v>77</v>
      </c>
      <c r="AC2" s="29" t="s">
        <v>70</v>
      </c>
      <c r="AD2" s="29" t="s">
        <v>78</v>
      </c>
      <c r="AE2" s="29" t="s">
        <v>70</v>
      </c>
      <c r="AF2" s="29" t="s">
        <v>79</v>
      </c>
      <c r="AG2" s="29" t="s">
        <v>70</v>
      </c>
      <c r="AH2" s="29" t="s">
        <v>78</v>
      </c>
      <c r="AI2" s="29" t="s">
        <v>70</v>
      </c>
      <c r="AJ2" s="29" t="s">
        <v>79</v>
      </c>
      <c r="AK2" s="29" t="s">
        <v>70</v>
      </c>
      <c r="AL2" s="29" t="s">
        <v>78</v>
      </c>
      <c r="AM2" s="29" t="s">
        <v>70</v>
      </c>
      <c r="AN2" s="28" t="s">
        <v>80</v>
      </c>
      <c r="AO2" s="29" t="s">
        <v>70</v>
      </c>
      <c r="AP2" s="29" t="s">
        <v>78</v>
      </c>
      <c r="AQ2" s="29" t="s">
        <v>70</v>
      </c>
      <c r="AR2" s="28" t="s">
        <v>80</v>
      </c>
      <c r="AS2" s="29" t="s">
        <v>70</v>
      </c>
      <c r="AT2" s="29" t="s">
        <v>78</v>
      </c>
      <c r="AU2" s="29" t="s">
        <v>70</v>
      </c>
      <c r="AV2" s="48" t="s">
        <v>81</v>
      </c>
      <c r="AW2" s="48" t="s">
        <v>70</v>
      </c>
      <c r="AX2" s="48" t="s">
        <v>71</v>
      </c>
      <c r="AY2" s="48" t="s">
        <v>70</v>
      </c>
      <c r="AZ2" s="48" t="s">
        <v>82</v>
      </c>
      <c r="BA2" s="28" t="s">
        <v>70</v>
      </c>
      <c r="BB2" s="28" t="s">
        <v>83</v>
      </c>
      <c r="BC2" s="28" t="s">
        <v>70</v>
      </c>
      <c r="BD2" s="28" t="s">
        <v>84</v>
      </c>
      <c r="BE2" s="28" t="s">
        <v>85</v>
      </c>
      <c r="BF2" s="28" t="s">
        <v>86</v>
      </c>
      <c r="BG2" s="35" t="s">
        <v>87</v>
      </c>
      <c r="BI2" s="35" t="s">
        <v>70</v>
      </c>
      <c r="BJ2" s="35" t="s">
        <v>88</v>
      </c>
      <c r="BK2" s="35" t="s">
        <v>70</v>
      </c>
      <c r="BL2" s="28" t="s">
        <v>89</v>
      </c>
      <c r="BM2" s="28" t="s">
        <v>70</v>
      </c>
      <c r="BN2" s="28" t="s">
        <v>90</v>
      </c>
      <c r="BO2" s="28" t="s">
        <v>70</v>
      </c>
      <c r="BP2" s="48" t="s">
        <v>91</v>
      </c>
      <c r="BQ2" s="48" t="s">
        <v>70</v>
      </c>
      <c r="BR2" s="48" t="s">
        <v>90</v>
      </c>
      <c r="BS2" s="48" t="s">
        <v>70</v>
      </c>
      <c r="BT2" s="28" t="s">
        <v>92</v>
      </c>
      <c r="BU2" s="28" t="s">
        <v>93</v>
      </c>
      <c r="BV2" s="28" t="s">
        <v>94</v>
      </c>
      <c r="BW2" s="28" t="s">
        <v>95</v>
      </c>
      <c r="BX2" s="28" t="s">
        <v>96</v>
      </c>
      <c r="BY2" s="28" t="s">
        <v>96</v>
      </c>
      <c r="BZ2" s="52" t="s">
        <v>97</v>
      </c>
    </row>
    <row r="3" spans="1:78">
      <c r="A3" s="13" t="s">
        <v>98</v>
      </c>
      <c r="B3" s="14">
        <v>30</v>
      </c>
      <c r="C3" s="15">
        <v>345426571</v>
      </c>
      <c r="D3" s="15">
        <f>C3/673036</f>
        <v>513.236395972875</v>
      </c>
      <c r="E3" s="16">
        <v>28962460000000</v>
      </c>
      <c r="F3" s="17">
        <f>E3/C3</f>
        <v>83845.4896974327</v>
      </c>
      <c r="G3" s="17">
        <f>E3/83640000000</f>
        <v>346.275227164036</v>
      </c>
      <c r="H3" s="18">
        <v>176069</v>
      </c>
      <c r="I3" s="1">
        <v>1</v>
      </c>
      <c r="J3" s="18">
        <v>176069</v>
      </c>
      <c r="K3" s="18"/>
      <c r="L3" s="18">
        <f>J3/D3</f>
        <v>343.056340862672</v>
      </c>
      <c r="M3" s="18"/>
      <c r="N3" s="30">
        <v>317636</v>
      </c>
      <c r="O3" s="31"/>
      <c r="P3" s="31">
        <f>N3/D3</f>
        <v>618.888298827481</v>
      </c>
      <c r="Q3" s="31"/>
      <c r="R3" s="36">
        <v>7995</v>
      </c>
      <c r="S3" s="31"/>
      <c r="T3" s="31">
        <f>R3/D3</f>
        <v>15.5776169865057</v>
      </c>
      <c r="U3" s="31"/>
      <c r="V3" s="15" t="s">
        <v>99</v>
      </c>
      <c r="W3" s="37">
        <v>3008</v>
      </c>
      <c r="X3" s="15"/>
      <c r="Y3" s="15">
        <f>W3/D3</f>
        <v>5.86084701631132</v>
      </c>
      <c r="Z3" s="15"/>
      <c r="AA3" s="15">
        <v>33</v>
      </c>
      <c r="AB3" s="44">
        <v>58</v>
      </c>
      <c r="AC3" s="15"/>
      <c r="AD3" s="15">
        <f>AB3/G3</f>
        <v>0.167496821747877</v>
      </c>
      <c r="AE3" s="15"/>
      <c r="AF3" s="15">
        <v>763</v>
      </c>
      <c r="AG3" s="15"/>
      <c r="AH3" s="15">
        <f>AF3/G3</f>
        <v>2.20344956885569</v>
      </c>
      <c r="AI3" s="15"/>
      <c r="AJ3" s="15">
        <v>69</v>
      </c>
      <c r="AK3" s="15"/>
      <c r="AL3" s="15">
        <f>AJ3/G3</f>
        <v>0.199263460355232</v>
      </c>
      <c r="AM3" s="15"/>
      <c r="AN3" s="46">
        <v>2025</v>
      </c>
      <c r="AO3" s="46"/>
      <c r="AP3" s="46">
        <f>AN3/G3</f>
        <v>5.84794937999052</v>
      </c>
      <c r="AQ3" s="46"/>
      <c r="AR3" s="46">
        <v>1809</v>
      </c>
      <c r="AS3" s="46"/>
      <c r="AT3" s="46"/>
      <c r="AU3" s="46"/>
      <c r="AV3" s="18">
        <v>7081</v>
      </c>
      <c r="AW3" s="18"/>
      <c r="AX3" s="18"/>
      <c r="AY3" s="18"/>
      <c r="AZ3" s="18">
        <v>24196</v>
      </c>
      <c r="BA3" s="18"/>
      <c r="BB3" s="18"/>
      <c r="BC3" s="18"/>
      <c r="BD3" s="18">
        <v>0.192932</v>
      </c>
      <c r="BE3" s="18">
        <f>100*BD3</f>
        <v>19.2932</v>
      </c>
      <c r="BF3" s="18"/>
      <c r="BG3" s="50">
        <v>0.37</v>
      </c>
      <c r="BH3" s="50">
        <f>BG3*100</f>
        <v>37</v>
      </c>
      <c r="BI3" s="50"/>
      <c r="BJ3" s="15">
        <v>71</v>
      </c>
      <c r="BK3" s="15"/>
      <c r="BL3" s="46">
        <v>1640</v>
      </c>
      <c r="BM3" s="46"/>
      <c r="BN3" s="46"/>
      <c r="BO3" s="46"/>
      <c r="BP3" s="46">
        <v>1329</v>
      </c>
      <c r="BQ3" s="46"/>
      <c r="BR3" s="46"/>
      <c r="BS3" s="46"/>
      <c r="BT3" s="18">
        <v>57</v>
      </c>
      <c r="BU3" s="18">
        <v>11</v>
      </c>
      <c r="BV3" s="18">
        <v>41</v>
      </c>
      <c r="BW3" s="18">
        <v>2</v>
      </c>
      <c r="BX3" s="18">
        <v>27</v>
      </c>
      <c r="BY3" s="15">
        <v>23</v>
      </c>
      <c r="BZ3" s="6">
        <v>7</v>
      </c>
    </row>
    <row r="4" spans="1:78">
      <c r="A4" s="13" t="s">
        <v>100</v>
      </c>
      <c r="B4" s="14">
        <v>29</v>
      </c>
      <c r="C4" s="15">
        <v>69138192</v>
      </c>
      <c r="D4" s="15">
        <f t="shared" ref="D4:D46" si="0">C4/673036</f>
        <v>102.72584527425</v>
      </c>
      <c r="E4" s="16">
        <v>4273020000000</v>
      </c>
      <c r="F4" s="17">
        <f t="shared" ref="F4:F46" si="1">E4/C4</f>
        <v>61804.0460184438</v>
      </c>
      <c r="G4" s="17">
        <f t="shared" ref="G4:G46" si="2">E4/83640000000</f>
        <v>51.0882352941176</v>
      </c>
      <c r="H4" s="18">
        <v>35111</v>
      </c>
      <c r="I4" s="1">
        <v>1</v>
      </c>
      <c r="J4" s="18">
        <v>35111</v>
      </c>
      <c r="K4" s="18"/>
      <c r="L4" s="18">
        <f t="shared" ref="L4:L46" si="3">J4/D4</f>
        <v>341.793244983901</v>
      </c>
      <c r="M4" s="18"/>
      <c r="N4" s="30">
        <v>52618</v>
      </c>
      <c r="O4" s="15"/>
      <c r="P4" s="31">
        <f t="shared" ref="P4:P45" si="4">N4/D4</f>
        <v>512.217737021528</v>
      </c>
      <c r="Q4" s="15"/>
      <c r="R4" s="37">
        <v>142</v>
      </c>
      <c r="S4" s="15"/>
      <c r="T4" s="31">
        <f t="shared" ref="T4:T46" si="5">R4/D4</f>
        <v>1.3823200930681</v>
      </c>
      <c r="U4" s="15"/>
      <c r="V4" s="15"/>
      <c r="W4" s="37">
        <v>375</v>
      </c>
      <c r="X4" s="15"/>
      <c r="Y4" s="15">
        <f t="shared" ref="Y4:Y46" si="6">W4/D4</f>
        <v>3.6504932035249</v>
      </c>
      <c r="Z4" s="15"/>
      <c r="AA4" s="15">
        <v>5</v>
      </c>
      <c r="AB4" s="44">
        <v>7</v>
      </c>
      <c r="AC4" s="15"/>
      <c r="AD4" s="15">
        <f t="shared" ref="AD4:AD47" si="7">AB4/G4</f>
        <v>0.137017846862407</v>
      </c>
      <c r="AE4" s="15"/>
      <c r="AF4" s="15">
        <v>62</v>
      </c>
      <c r="AG4" s="15"/>
      <c r="AH4" s="15">
        <f t="shared" ref="AH4:AH46" si="8">AF4/G4</f>
        <v>1.21358664363846</v>
      </c>
      <c r="AI4" s="15"/>
      <c r="AJ4" s="15">
        <v>7</v>
      </c>
      <c r="AK4" s="15"/>
      <c r="AL4" s="15">
        <f t="shared" ref="AL4:AL46" si="9">AJ4/G4</f>
        <v>0.137017846862407</v>
      </c>
      <c r="AM4" s="15"/>
      <c r="AN4" s="46">
        <v>74</v>
      </c>
      <c r="AO4" s="46"/>
      <c r="AP4" s="46"/>
      <c r="AQ4" s="46"/>
      <c r="AR4" s="46">
        <v>502</v>
      </c>
      <c r="AS4" s="46"/>
      <c r="AT4" s="46"/>
      <c r="AU4" s="46"/>
      <c r="AV4" s="18">
        <v>1355</v>
      </c>
      <c r="AW4" s="18"/>
      <c r="AX4" s="18"/>
      <c r="AY4" s="18"/>
      <c r="AZ4" s="18">
        <v>12959</v>
      </c>
      <c r="BA4" s="18"/>
      <c r="BB4" s="18"/>
      <c r="BC4" s="18"/>
      <c r="BD4" s="18">
        <v>0.176327</v>
      </c>
      <c r="BE4" s="18">
        <f t="shared" ref="BE4:BE46" si="10">100*BD4</f>
        <v>17.6327</v>
      </c>
      <c r="BF4" s="18"/>
      <c r="BG4" s="50">
        <v>0.46</v>
      </c>
      <c r="BH4" s="50">
        <f t="shared" ref="BH4:BH46" si="11">BG4*100</f>
        <v>46</v>
      </c>
      <c r="BI4" s="50"/>
      <c r="BJ4" s="15">
        <v>76</v>
      </c>
      <c r="BK4" s="15"/>
      <c r="BL4" s="46">
        <v>160</v>
      </c>
      <c r="BM4" s="46"/>
      <c r="BN4" s="46"/>
      <c r="BO4" s="46"/>
      <c r="BP4" s="46">
        <v>200</v>
      </c>
      <c r="BQ4" s="46"/>
      <c r="BR4" s="46"/>
      <c r="BS4" s="46"/>
      <c r="BT4" s="18">
        <v>51</v>
      </c>
      <c r="BU4" s="18">
        <v>2</v>
      </c>
      <c r="BV4" s="18">
        <v>27</v>
      </c>
      <c r="BW4" s="18">
        <v>0</v>
      </c>
      <c r="BX4" s="18">
        <v>21</v>
      </c>
      <c r="BY4" s="15">
        <v>8</v>
      </c>
      <c r="BZ4" s="6">
        <v>8</v>
      </c>
    </row>
    <row r="5" spans="1:78">
      <c r="A5" s="13" t="s">
        <v>101</v>
      </c>
      <c r="B5" s="14">
        <v>29</v>
      </c>
      <c r="C5" s="15">
        <f>1419321278+7414909+720262+23213962</f>
        <v>1450670411</v>
      </c>
      <c r="D5" s="15">
        <f t="shared" si="0"/>
        <v>2155.41280258411</v>
      </c>
      <c r="E5" s="16">
        <v>22841410000000</v>
      </c>
      <c r="F5" s="17">
        <f t="shared" si="1"/>
        <v>15745.4166203435</v>
      </c>
      <c r="G5" s="17">
        <f t="shared" si="2"/>
        <v>273.091941654711</v>
      </c>
      <c r="H5" s="18">
        <v>153852</v>
      </c>
      <c r="I5" s="1">
        <v>1</v>
      </c>
      <c r="J5" s="18">
        <v>153852</v>
      </c>
      <c r="K5" s="18"/>
      <c r="L5" s="18">
        <f t="shared" si="3"/>
        <v>71.3793663169987</v>
      </c>
      <c r="M5" s="18"/>
      <c r="N5" s="30">
        <v>323977</v>
      </c>
      <c r="O5" s="31"/>
      <c r="P5" s="31">
        <f t="shared" si="4"/>
        <v>150.308562522959</v>
      </c>
      <c r="Q5" s="31"/>
      <c r="R5" s="36">
        <f>33269+492</f>
        <v>33761</v>
      </c>
      <c r="S5" s="31"/>
      <c r="T5" s="31">
        <f t="shared" si="5"/>
        <v>15.6633569029209</v>
      </c>
      <c r="U5" s="31"/>
      <c r="V5" s="15" t="s">
        <v>102</v>
      </c>
      <c r="W5" s="37">
        <f>84+15+136+1</f>
        <v>236</v>
      </c>
      <c r="X5" s="15"/>
      <c r="Y5" s="15">
        <f t="shared" si="6"/>
        <v>0.109491787242361</v>
      </c>
      <c r="Z5" s="15"/>
      <c r="AA5" s="15">
        <v>19</v>
      </c>
      <c r="AB5" s="44">
        <v>12</v>
      </c>
      <c r="AC5" s="15"/>
      <c r="AD5" s="15">
        <f t="shared" si="7"/>
        <v>0.0439412453084113</v>
      </c>
      <c r="AE5" s="15"/>
      <c r="AF5" s="15">
        <v>291</v>
      </c>
      <c r="AG5" s="15"/>
      <c r="AH5" s="15">
        <f t="shared" si="8"/>
        <v>1.06557519872897</v>
      </c>
      <c r="AI5" s="15"/>
      <c r="AJ5" s="15">
        <v>2</v>
      </c>
      <c r="AK5" s="15"/>
      <c r="AL5" s="15">
        <f t="shared" si="9"/>
        <v>0.00732354088473522</v>
      </c>
      <c r="AM5" s="15"/>
      <c r="AN5" s="46">
        <v>213</v>
      </c>
      <c r="AO5" s="46"/>
      <c r="AP5" s="46"/>
      <c r="AQ5" s="46"/>
      <c r="AR5" s="46">
        <v>292</v>
      </c>
      <c r="AS5" s="46"/>
      <c r="AT5" s="46"/>
      <c r="AU5" s="46"/>
      <c r="AV5" s="18">
        <v>4866</v>
      </c>
      <c r="AW5" s="18"/>
      <c r="AX5" s="18"/>
      <c r="AY5" s="18"/>
      <c r="AZ5" s="18">
        <v>20655</v>
      </c>
      <c r="BA5" s="18"/>
      <c r="BB5" s="18"/>
      <c r="BC5" s="18"/>
      <c r="BD5" s="18">
        <v>0.268735</v>
      </c>
      <c r="BE5" s="18">
        <f t="shared" si="10"/>
        <v>26.8735</v>
      </c>
      <c r="BF5" s="18"/>
      <c r="BG5" s="50"/>
      <c r="BH5" s="50">
        <f t="shared" si="11"/>
        <v>0</v>
      </c>
      <c r="BI5" s="50"/>
      <c r="BJ5" s="15">
        <v>72</v>
      </c>
      <c r="BK5" s="15"/>
      <c r="BL5" s="46">
        <f>1315+69</f>
        <v>1384</v>
      </c>
      <c r="BM5" s="46"/>
      <c r="BN5" s="46"/>
      <c r="BO5" s="46"/>
      <c r="BP5" s="46">
        <f>2465+63</f>
        <v>2528</v>
      </c>
      <c r="BQ5" s="46"/>
      <c r="BR5" s="46"/>
      <c r="BS5" s="46"/>
      <c r="BT5" s="18">
        <v>13</v>
      </c>
      <c r="BU5" s="18">
        <v>1</v>
      </c>
      <c r="BV5" s="18">
        <v>10</v>
      </c>
      <c r="BW5" s="18">
        <v>1</v>
      </c>
      <c r="BX5" s="18">
        <v>10</v>
      </c>
      <c r="BY5" s="15" t="s">
        <v>103</v>
      </c>
      <c r="BZ5" s="6">
        <v>5</v>
      </c>
    </row>
    <row r="6" spans="1:78">
      <c r="A6" s="13" t="s">
        <v>104</v>
      </c>
      <c r="B6" s="14">
        <v>28</v>
      </c>
      <c r="C6" s="15">
        <v>123753041</v>
      </c>
      <c r="D6" s="15">
        <f t="shared" si="0"/>
        <v>183.872840382981</v>
      </c>
      <c r="E6" s="16">
        <v>6140570000000</v>
      </c>
      <c r="F6" s="17">
        <f t="shared" si="1"/>
        <v>49619.5483390182</v>
      </c>
      <c r="G6" s="17">
        <f t="shared" si="2"/>
        <v>73.4166666666667</v>
      </c>
      <c r="H6" s="18">
        <v>20546</v>
      </c>
      <c r="I6" s="1">
        <v>1</v>
      </c>
      <c r="J6" s="18">
        <v>20546</v>
      </c>
      <c r="K6" s="18"/>
      <c r="L6" s="18">
        <f t="shared" si="3"/>
        <v>111.740265485678</v>
      </c>
      <c r="M6" s="18"/>
      <c r="N6" s="30">
        <v>35335</v>
      </c>
      <c r="O6" s="31"/>
      <c r="P6" s="31">
        <f t="shared" si="4"/>
        <v>192.170849846025</v>
      </c>
      <c r="Q6" s="31"/>
      <c r="R6" s="36">
        <v>1865</v>
      </c>
      <c r="S6" s="31"/>
      <c r="T6" s="31">
        <f t="shared" si="5"/>
        <v>10.1428791555918</v>
      </c>
      <c r="U6" s="31"/>
      <c r="V6" s="15"/>
      <c r="W6" s="37">
        <v>166</v>
      </c>
      <c r="X6" s="15"/>
      <c r="Y6" s="15">
        <f t="shared" si="6"/>
        <v>0.902797822964205</v>
      </c>
      <c r="Z6" s="15"/>
      <c r="AA6" s="15">
        <v>2</v>
      </c>
      <c r="AB6" s="44">
        <v>1</v>
      </c>
      <c r="AC6" s="15"/>
      <c r="AD6" s="15">
        <f t="shared" si="7"/>
        <v>0.0136208853575482</v>
      </c>
      <c r="AE6" s="15"/>
      <c r="AF6" s="15">
        <v>16</v>
      </c>
      <c r="AG6" s="15"/>
      <c r="AH6" s="15">
        <f t="shared" si="8"/>
        <v>0.217934165720772</v>
      </c>
      <c r="AI6" s="15"/>
      <c r="AJ6" s="15">
        <v>1</v>
      </c>
      <c r="AK6" s="15"/>
      <c r="AL6" s="15">
        <f t="shared" si="9"/>
        <v>0.0136208853575482</v>
      </c>
      <c r="AM6" s="15"/>
      <c r="AN6" s="46">
        <v>23</v>
      </c>
      <c r="AO6" s="46"/>
      <c r="AP6" s="46"/>
      <c r="AQ6" s="46"/>
      <c r="AR6" s="46">
        <v>40</v>
      </c>
      <c r="AS6" s="46"/>
      <c r="AT6" s="46"/>
      <c r="AU6" s="46"/>
      <c r="AV6" s="18">
        <v>532</v>
      </c>
      <c r="AW6" s="18"/>
      <c r="AX6" s="18"/>
      <c r="AY6" s="18"/>
      <c r="AZ6" s="18">
        <v>4536</v>
      </c>
      <c r="BA6" s="18"/>
      <c r="BB6" s="18"/>
      <c r="BC6" s="18"/>
      <c r="BD6" s="18">
        <v>0.08343</v>
      </c>
      <c r="BE6" s="18">
        <f t="shared" si="10"/>
        <v>8.343</v>
      </c>
      <c r="BF6" s="18"/>
      <c r="BG6" s="50">
        <v>0.52</v>
      </c>
      <c r="BH6" s="50">
        <f t="shared" si="11"/>
        <v>52</v>
      </c>
      <c r="BI6" s="50"/>
      <c r="BJ6" s="15">
        <v>53</v>
      </c>
      <c r="BK6" s="15"/>
      <c r="BL6" s="46">
        <v>54</v>
      </c>
      <c r="BM6" s="46"/>
      <c r="BN6" s="46"/>
      <c r="BO6" s="46"/>
      <c r="BP6" s="46">
        <v>59</v>
      </c>
      <c r="BQ6" s="46"/>
      <c r="BR6" s="46"/>
      <c r="BS6" s="46"/>
      <c r="BT6" s="18">
        <v>27</v>
      </c>
      <c r="BU6" s="18">
        <v>1</v>
      </c>
      <c r="BV6" s="18">
        <v>18</v>
      </c>
      <c r="BW6" s="18">
        <v>0</v>
      </c>
      <c r="BX6" s="18">
        <v>6</v>
      </c>
      <c r="BY6" s="15">
        <v>2</v>
      </c>
      <c r="BZ6" s="6">
        <v>8</v>
      </c>
    </row>
    <row r="7" spans="1:78">
      <c r="A7" s="13" t="s">
        <v>105</v>
      </c>
      <c r="B7" s="14">
        <v>27</v>
      </c>
      <c r="C7" s="15">
        <v>66548530</v>
      </c>
      <c r="D7" s="15">
        <f t="shared" si="0"/>
        <v>98.8781135035867</v>
      </c>
      <c r="E7" s="16">
        <v>3533780000000</v>
      </c>
      <c r="F7" s="17">
        <f t="shared" si="1"/>
        <v>53100.7972677984</v>
      </c>
      <c r="G7" s="17">
        <f t="shared" si="2"/>
        <v>42.2498804399809</v>
      </c>
      <c r="H7" s="18">
        <v>20611</v>
      </c>
      <c r="I7" s="1">
        <v>1</v>
      </c>
      <c r="J7" s="18">
        <v>20611</v>
      </c>
      <c r="K7" s="18"/>
      <c r="L7" s="18">
        <f t="shared" si="3"/>
        <v>208.448556204021</v>
      </c>
      <c r="M7" s="18"/>
      <c r="N7" s="30">
        <v>32347</v>
      </c>
      <c r="O7" s="15"/>
      <c r="P7" s="31">
        <f t="shared" si="4"/>
        <v>327.140141066978</v>
      </c>
      <c r="Q7" s="15"/>
      <c r="R7" s="37">
        <v>145</v>
      </c>
      <c r="S7" s="15"/>
      <c r="T7" s="31">
        <f t="shared" si="5"/>
        <v>1.46645192613571</v>
      </c>
      <c r="U7" s="15"/>
      <c r="V7" s="15"/>
      <c r="W7" s="37">
        <v>236</v>
      </c>
      <c r="X7" s="15"/>
      <c r="Y7" s="15">
        <f t="shared" si="6"/>
        <v>2.38677692805536</v>
      </c>
      <c r="Z7" s="15"/>
      <c r="AA7" s="15">
        <v>2</v>
      </c>
      <c r="AB7" s="44">
        <v>1</v>
      </c>
      <c r="AC7" s="15"/>
      <c r="AD7" s="15">
        <f t="shared" si="7"/>
        <v>0.0236687060315017</v>
      </c>
      <c r="AE7" s="15"/>
      <c r="AF7" s="15">
        <v>31</v>
      </c>
      <c r="AG7" s="15"/>
      <c r="AH7" s="15">
        <f t="shared" si="8"/>
        <v>0.733729886976552</v>
      </c>
      <c r="AI7" s="15"/>
      <c r="AJ7" s="15">
        <v>3</v>
      </c>
      <c r="AK7" s="15"/>
      <c r="AL7" s="15">
        <f t="shared" si="9"/>
        <v>0.071006118094505</v>
      </c>
      <c r="AM7" s="15"/>
      <c r="AN7" s="46">
        <v>29</v>
      </c>
      <c r="AO7" s="46"/>
      <c r="AP7" s="46"/>
      <c r="AQ7" s="46"/>
      <c r="AR7" s="46">
        <v>62</v>
      </c>
      <c r="AS7" s="46"/>
      <c r="AT7" s="46"/>
      <c r="AU7" s="46"/>
      <c r="AV7" s="18">
        <v>620</v>
      </c>
      <c r="AW7" s="18"/>
      <c r="AX7" s="18"/>
      <c r="AY7" s="18"/>
      <c r="AZ7" s="18">
        <v>6736</v>
      </c>
      <c r="BA7" s="18"/>
      <c r="BB7" s="18"/>
      <c r="BC7" s="18"/>
      <c r="BD7" s="18">
        <v>0.174421</v>
      </c>
      <c r="BE7" s="18">
        <f t="shared" si="10"/>
        <v>17.4421</v>
      </c>
      <c r="BF7" s="18"/>
      <c r="BG7" s="50">
        <v>0.37</v>
      </c>
      <c r="BH7" s="50">
        <f t="shared" si="11"/>
        <v>37</v>
      </c>
      <c r="BI7" s="50"/>
      <c r="BJ7" s="15">
        <v>66</v>
      </c>
      <c r="BK7" s="15"/>
      <c r="BL7" s="46">
        <v>91</v>
      </c>
      <c r="BM7" s="46"/>
      <c r="BN7" s="46"/>
      <c r="BO7" s="46"/>
      <c r="BP7" s="46">
        <v>96</v>
      </c>
      <c r="BQ7" s="46"/>
      <c r="BR7" s="46"/>
      <c r="BS7" s="46"/>
      <c r="BT7" s="18">
        <v>40</v>
      </c>
      <c r="BU7" s="18">
        <v>4</v>
      </c>
      <c r="BV7" s="18">
        <v>8</v>
      </c>
      <c r="BW7" s="18">
        <v>4</v>
      </c>
      <c r="BX7" s="18">
        <v>6</v>
      </c>
      <c r="BY7" s="15">
        <v>7</v>
      </c>
      <c r="BZ7" s="6">
        <v>8</v>
      </c>
    </row>
    <row r="8" ht="17.5" spans="1:78">
      <c r="A8" s="13" t="s">
        <v>106</v>
      </c>
      <c r="B8" s="14">
        <v>27</v>
      </c>
      <c r="C8" s="15">
        <v>71668011</v>
      </c>
      <c r="D8" s="15">
        <f t="shared" si="0"/>
        <v>106.484662038881</v>
      </c>
      <c r="E8" s="16">
        <v>4817920000000</v>
      </c>
      <c r="F8" s="17">
        <f t="shared" si="1"/>
        <v>67225.5296718085</v>
      </c>
      <c r="G8" s="17">
        <f t="shared" si="2"/>
        <v>57.6030607364897</v>
      </c>
      <c r="H8" s="18">
        <v>44895</v>
      </c>
      <c r="I8" s="1">
        <v>1</v>
      </c>
      <c r="J8" s="18">
        <v>44895</v>
      </c>
      <c r="K8" s="18"/>
      <c r="L8" s="18">
        <f t="shared" si="3"/>
        <v>421.6100153805</v>
      </c>
      <c r="M8" s="18"/>
      <c r="N8" s="30">
        <v>82172</v>
      </c>
      <c r="O8" s="15"/>
      <c r="P8" s="31">
        <f t="shared" si="4"/>
        <v>771.679211133678</v>
      </c>
      <c r="Q8" s="15"/>
      <c r="R8" s="37"/>
      <c r="S8" s="15"/>
      <c r="T8" s="31">
        <f t="shared" si="5"/>
        <v>0</v>
      </c>
      <c r="U8" s="15"/>
      <c r="V8" s="15"/>
      <c r="W8" s="37">
        <v>396</v>
      </c>
      <c r="X8" s="15"/>
      <c r="Y8" s="15">
        <f t="shared" si="6"/>
        <v>3.71884544137829</v>
      </c>
      <c r="Z8" s="15"/>
      <c r="AA8" s="15">
        <v>6</v>
      </c>
      <c r="AB8" s="44">
        <v>2</v>
      </c>
      <c r="AC8" s="15"/>
      <c r="AD8" s="15">
        <f t="shared" si="7"/>
        <v>0.0347203772582359</v>
      </c>
      <c r="AE8" s="15"/>
      <c r="AF8" s="15">
        <v>40</v>
      </c>
      <c r="AG8" s="15"/>
      <c r="AH8" s="15">
        <f t="shared" si="8"/>
        <v>0.694407545164719</v>
      </c>
      <c r="AI8" s="15"/>
      <c r="AJ8" s="15">
        <v>3</v>
      </c>
      <c r="AK8" s="15"/>
      <c r="AL8" s="15">
        <f t="shared" si="9"/>
        <v>0.0520805658873539</v>
      </c>
      <c r="AM8" s="15"/>
      <c r="AN8" s="47">
        <v>6</v>
      </c>
      <c r="AO8" s="47"/>
      <c r="AP8" s="47"/>
      <c r="AQ8" s="47"/>
      <c r="AR8" s="46">
        <v>29</v>
      </c>
      <c r="AS8" s="46"/>
      <c r="AT8" s="46"/>
      <c r="AU8" s="46"/>
      <c r="AV8" s="18">
        <v>1710</v>
      </c>
      <c r="AW8" s="18"/>
      <c r="AX8" s="18"/>
      <c r="AY8" s="18"/>
      <c r="AZ8" s="18">
        <v>9445</v>
      </c>
      <c r="BA8" s="18"/>
      <c r="BB8" s="18"/>
      <c r="BC8" s="18"/>
      <c r="BD8" s="18">
        <v>0.125882</v>
      </c>
      <c r="BE8" s="18">
        <f t="shared" si="10"/>
        <v>12.5882</v>
      </c>
      <c r="BF8" s="18"/>
      <c r="BG8" s="50">
        <v>0.42</v>
      </c>
      <c r="BH8" s="50">
        <f t="shared" si="11"/>
        <v>42</v>
      </c>
      <c r="BI8" s="50"/>
      <c r="BJ8" s="15">
        <v>77</v>
      </c>
      <c r="BK8" s="15"/>
      <c r="BL8" s="46">
        <v>77</v>
      </c>
      <c r="BM8" s="46"/>
      <c r="BN8" s="46"/>
      <c r="BO8" s="46"/>
      <c r="BP8" s="47">
        <v>90</v>
      </c>
      <c r="BQ8" s="47"/>
      <c r="BR8" s="47"/>
      <c r="BS8" s="47"/>
      <c r="BT8" s="18">
        <v>41</v>
      </c>
      <c r="BU8" s="18">
        <v>2</v>
      </c>
      <c r="BV8" s="18">
        <v>7</v>
      </c>
      <c r="BW8" s="18">
        <v>0</v>
      </c>
      <c r="BX8" s="18">
        <v>6</v>
      </c>
      <c r="BY8" s="15">
        <v>3</v>
      </c>
      <c r="BZ8" s="52">
        <v>7</v>
      </c>
    </row>
    <row r="9" spans="1:78">
      <c r="A9" s="13" t="s">
        <v>107</v>
      </c>
      <c r="B9" s="14">
        <v>27</v>
      </c>
      <c r="C9" s="15">
        <v>39742430</v>
      </c>
      <c r="D9" s="15">
        <f t="shared" si="0"/>
        <v>59.0494862087615</v>
      </c>
      <c r="E9" s="16">
        <v>2367230000000</v>
      </c>
      <c r="F9" s="17">
        <f t="shared" si="1"/>
        <v>59564.2994150081</v>
      </c>
      <c r="G9" s="17">
        <f t="shared" si="2"/>
        <v>28.302606408417</v>
      </c>
      <c r="H9" s="18">
        <v>24826</v>
      </c>
      <c r="I9" s="1">
        <v>1</v>
      </c>
      <c r="J9" s="18">
        <v>24826</v>
      </c>
      <c r="K9" s="18"/>
      <c r="L9" s="18">
        <f t="shared" si="3"/>
        <v>420.427028140957</v>
      </c>
      <c r="M9" s="18"/>
      <c r="N9" s="30">
        <v>36031</v>
      </c>
      <c r="O9" s="15"/>
      <c r="P9" s="31">
        <f t="shared" si="4"/>
        <v>610.183124584984</v>
      </c>
      <c r="Q9" s="15"/>
      <c r="R9" s="37">
        <v>211</v>
      </c>
      <c r="S9" s="15"/>
      <c r="T9" s="31">
        <f t="shared" si="5"/>
        <v>3.57327410528244</v>
      </c>
      <c r="U9" s="15"/>
      <c r="V9" s="15"/>
      <c r="W9" s="37">
        <v>239</v>
      </c>
      <c r="X9" s="15"/>
      <c r="Y9" s="15">
        <f t="shared" si="6"/>
        <v>4.04745265953793</v>
      </c>
      <c r="Z9" s="15"/>
      <c r="AA9" s="15">
        <v>5</v>
      </c>
      <c r="AB9" s="15"/>
      <c r="AC9" s="15"/>
      <c r="AD9" s="15">
        <f t="shared" si="7"/>
        <v>0</v>
      </c>
      <c r="AE9" s="15"/>
      <c r="AF9" s="15">
        <v>28</v>
      </c>
      <c r="AG9" s="15"/>
      <c r="AH9" s="15">
        <f t="shared" si="8"/>
        <v>0.989308178757452</v>
      </c>
      <c r="AI9" s="15"/>
      <c r="AJ9" s="15">
        <v>5</v>
      </c>
      <c r="AK9" s="15"/>
      <c r="AL9" s="15">
        <f t="shared" si="9"/>
        <v>0.176662174778116</v>
      </c>
      <c r="AM9" s="15"/>
      <c r="AN9" s="46">
        <v>2</v>
      </c>
      <c r="AO9" s="46"/>
      <c r="AP9" s="46"/>
      <c r="AQ9" s="46"/>
      <c r="AR9" s="46">
        <v>134</v>
      </c>
      <c r="AS9" s="46"/>
      <c r="AT9" s="46"/>
      <c r="AU9" s="46"/>
      <c r="AV9" s="18">
        <v>883</v>
      </c>
      <c r="AW9" s="18"/>
      <c r="AX9" s="18"/>
      <c r="AY9" s="18"/>
      <c r="AZ9" s="18">
        <v>5463</v>
      </c>
      <c r="BA9" s="18"/>
      <c r="BB9" s="18"/>
      <c r="BC9" s="18"/>
      <c r="BD9" s="18">
        <v>0.199301</v>
      </c>
      <c r="BE9" s="18">
        <f t="shared" si="10"/>
        <v>19.9301</v>
      </c>
      <c r="BF9" s="18"/>
      <c r="BG9" s="50">
        <v>0.38</v>
      </c>
      <c r="BH9" s="50">
        <f t="shared" si="11"/>
        <v>38</v>
      </c>
      <c r="BI9" s="50"/>
      <c r="BJ9" s="15">
        <v>76</v>
      </c>
      <c r="BK9" s="15"/>
      <c r="BL9" s="46">
        <v>187</v>
      </c>
      <c r="BM9" s="46"/>
      <c r="BN9" s="46"/>
      <c r="BO9" s="46"/>
      <c r="BP9" s="46">
        <v>152</v>
      </c>
      <c r="BQ9" s="46"/>
      <c r="BR9" s="46"/>
      <c r="BS9" s="46"/>
      <c r="BT9" s="18">
        <v>15</v>
      </c>
      <c r="BU9" s="18">
        <v>1</v>
      </c>
      <c r="BV9" s="18">
        <v>18</v>
      </c>
      <c r="BW9" s="18">
        <v>2</v>
      </c>
      <c r="BX9" s="18">
        <v>3</v>
      </c>
      <c r="BY9" s="15">
        <v>1</v>
      </c>
      <c r="BZ9" s="53">
        <v>8</v>
      </c>
    </row>
    <row r="10" spans="1:78">
      <c r="A10" s="13" t="s">
        <v>108</v>
      </c>
      <c r="B10" s="14">
        <v>27</v>
      </c>
      <c r="C10" s="15">
        <v>1450935791</v>
      </c>
      <c r="D10" s="15">
        <f t="shared" si="0"/>
        <v>2155.80710541487</v>
      </c>
      <c r="E10" s="16">
        <v>4254740000000</v>
      </c>
      <c r="F10" s="17">
        <f t="shared" si="1"/>
        <v>2932.41094912104</v>
      </c>
      <c r="G10" s="17">
        <f t="shared" si="2"/>
        <v>50.8696795791487</v>
      </c>
      <c r="H10" s="18">
        <v>16518</v>
      </c>
      <c r="I10" s="1">
        <v>1</v>
      </c>
      <c r="J10" s="18">
        <v>16518</v>
      </c>
      <c r="K10" s="18"/>
      <c r="L10" s="18">
        <f t="shared" si="3"/>
        <v>7.66209553652122</v>
      </c>
      <c r="M10" s="18"/>
      <c r="N10" s="30">
        <v>25071</v>
      </c>
      <c r="O10" s="15"/>
      <c r="P10" s="31">
        <f t="shared" si="4"/>
        <v>11.6295191425187</v>
      </c>
      <c r="Q10" s="15"/>
      <c r="R10" s="37">
        <v>2</v>
      </c>
      <c r="S10" s="15"/>
      <c r="T10" s="31">
        <f t="shared" si="5"/>
        <v>0.000927726787325489</v>
      </c>
      <c r="U10" s="15"/>
      <c r="V10" s="15"/>
      <c r="W10" s="37">
        <v>248</v>
      </c>
      <c r="X10" s="15"/>
      <c r="Y10" s="15">
        <f t="shared" si="6"/>
        <v>0.115038121628361</v>
      </c>
      <c r="Z10" s="15"/>
      <c r="AA10" s="15">
        <v>2</v>
      </c>
      <c r="AB10" s="44">
        <v>3</v>
      </c>
      <c r="AC10" s="15"/>
      <c r="AD10" s="15">
        <f t="shared" si="7"/>
        <v>0.058974226392212</v>
      </c>
      <c r="AE10" s="15"/>
      <c r="AF10" s="15">
        <v>88</v>
      </c>
      <c r="AG10" s="15"/>
      <c r="AH10" s="15">
        <f t="shared" si="8"/>
        <v>1.72991064083822</v>
      </c>
      <c r="AI10" s="15"/>
      <c r="AJ10" s="15">
        <v>1</v>
      </c>
      <c r="AK10" s="15"/>
      <c r="AL10" s="15">
        <f t="shared" si="9"/>
        <v>0.0196580754640707</v>
      </c>
      <c r="AM10" s="15"/>
      <c r="AN10" s="46">
        <v>3</v>
      </c>
      <c r="AO10" s="46"/>
      <c r="AP10" s="46"/>
      <c r="AQ10" s="46"/>
      <c r="AR10" s="46">
        <v>406</v>
      </c>
      <c r="AS10" s="46"/>
      <c r="AT10" s="46"/>
      <c r="AU10" s="46"/>
      <c r="AV10" s="18">
        <v>685</v>
      </c>
      <c r="AW10" s="18"/>
      <c r="AX10" s="18"/>
      <c r="AY10" s="18"/>
      <c r="AZ10" s="18">
        <v>8231</v>
      </c>
      <c r="BA10" s="18"/>
      <c r="BB10" s="18"/>
      <c r="BC10" s="18"/>
      <c r="BD10" s="18">
        <v>0.218858</v>
      </c>
      <c r="BE10" s="18">
        <f t="shared" si="10"/>
        <v>21.8858</v>
      </c>
      <c r="BF10" s="18"/>
      <c r="BG10" s="50">
        <v>0.65</v>
      </c>
      <c r="BH10" s="50">
        <f t="shared" si="11"/>
        <v>65</v>
      </c>
      <c r="BI10" s="50"/>
      <c r="BJ10" s="15">
        <v>79</v>
      </c>
      <c r="BK10" s="15"/>
      <c r="BL10" s="46">
        <v>203</v>
      </c>
      <c r="BM10" s="46"/>
      <c r="BN10" s="46"/>
      <c r="BO10" s="46"/>
      <c r="BP10" s="46">
        <v>79</v>
      </c>
      <c r="BQ10" s="46"/>
      <c r="BR10" s="46"/>
      <c r="BS10" s="46"/>
      <c r="BT10" s="18">
        <v>23</v>
      </c>
      <c r="BU10" s="18">
        <v>1</v>
      </c>
      <c r="BV10" s="18">
        <v>7</v>
      </c>
      <c r="BW10" s="18">
        <v>0</v>
      </c>
      <c r="BX10" s="18">
        <v>4</v>
      </c>
      <c r="BY10" s="15">
        <v>1</v>
      </c>
      <c r="BZ10" s="53">
        <v>5</v>
      </c>
    </row>
    <row r="11" spans="1:78">
      <c r="A11" s="19" t="s">
        <v>109</v>
      </c>
      <c r="B11" s="14">
        <v>25</v>
      </c>
      <c r="C11" s="15">
        <v>51717590</v>
      </c>
      <c r="D11" s="15">
        <f t="shared" si="0"/>
        <v>76.8422342935593</v>
      </c>
      <c r="E11" s="16">
        <v>2346770000000</v>
      </c>
      <c r="F11" s="17">
        <f t="shared" si="1"/>
        <v>45376.6310456462</v>
      </c>
      <c r="G11" s="17">
        <f t="shared" si="2"/>
        <v>28.0579866092779</v>
      </c>
      <c r="H11" s="18">
        <v>13023</v>
      </c>
      <c r="I11" s="1">
        <v>1</v>
      </c>
      <c r="J11" s="18">
        <v>13023</v>
      </c>
      <c r="K11" s="18"/>
      <c r="L11" s="18">
        <f t="shared" si="3"/>
        <v>169.477112680618</v>
      </c>
      <c r="M11" s="18"/>
      <c r="N11" s="30">
        <v>22201</v>
      </c>
      <c r="O11" s="31"/>
      <c r="P11" s="31">
        <f t="shared" si="4"/>
        <v>288.916638149612</v>
      </c>
      <c r="Q11" s="31"/>
      <c r="R11" s="36">
        <v>5164</v>
      </c>
      <c r="S11" s="31"/>
      <c r="T11" s="31">
        <f t="shared" si="5"/>
        <v>67.2026268818791</v>
      </c>
      <c r="U11" s="31"/>
      <c r="V11" s="15"/>
      <c r="W11" s="37">
        <v>52</v>
      </c>
      <c r="X11" s="15"/>
      <c r="Y11" s="15">
        <f t="shared" si="6"/>
        <v>0.676711192458891</v>
      </c>
      <c r="Z11" s="15"/>
      <c r="AA11" s="15">
        <v>2</v>
      </c>
      <c r="AB11" s="15"/>
      <c r="AC11" s="15"/>
      <c r="AD11" s="15">
        <f t="shared" si="7"/>
        <v>0</v>
      </c>
      <c r="AE11" s="15"/>
      <c r="AF11" s="15">
        <v>20</v>
      </c>
      <c r="AG11" s="15"/>
      <c r="AH11" s="15">
        <f t="shared" si="8"/>
        <v>0.712809521171652</v>
      </c>
      <c r="AI11" s="15"/>
      <c r="AJ11" s="15">
        <v>1</v>
      </c>
      <c r="AK11" s="15"/>
      <c r="AL11" s="15">
        <f t="shared" si="9"/>
        <v>0.0356404760585826</v>
      </c>
      <c r="AM11" s="15"/>
      <c r="AN11" s="46">
        <v>2</v>
      </c>
      <c r="AO11" s="46"/>
      <c r="AP11" s="46"/>
      <c r="AQ11" s="46"/>
      <c r="AR11" s="46">
        <v>71</v>
      </c>
      <c r="AS11" s="46"/>
      <c r="AT11" s="46"/>
      <c r="AU11" s="46"/>
      <c r="AV11" s="18">
        <v>438</v>
      </c>
      <c r="AW11" s="18"/>
      <c r="AX11" s="18"/>
      <c r="AY11" s="18"/>
      <c r="AZ11" s="18">
        <v>2260</v>
      </c>
      <c r="BA11" s="18"/>
      <c r="BB11" s="18"/>
      <c r="BC11" s="18"/>
      <c r="BD11" s="18">
        <v>0.137381</v>
      </c>
      <c r="BE11" s="18">
        <f t="shared" si="10"/>
        <v>13.7381</v>
      </c>
      <c r="BF11" s="18"/>
      <c r="BG11" s="50">
        <v>0.66</v>
      </c>
      <c r="BH11" s="50">
        <f t="shared" si="11"/>
        <v>66</v>
      </c>
      <c r="BI11" s="50"/>
      <c r="BJ11" s="15"/>
      <c r="BK11" s="15"/>
      <c r="BL11" s="46">
        <v>102</v>
      </c>
      <c r="BM11" s="46"/>
      <c r="BN11" s="46"/>
      <c r="BO11" s="46"/>
      <c r="BP11" s="46">
        <v>56</v>
      </c>
      <c r="BQ11" s="46"/>
      <c r="BR11" s="46"/>
      <c r="BS11" s="46"/>
      <c r="BT11" s="18">
        <v>40</v>
      </c>
      <c r="BU11" s="18">
        <v>1</v>
      </c>
      <c r="BV11" s="18">
        <v>6</v>
      </c>
      <c r="BW11" s="18">
        <v>0</v>
      </c>
      <c r="BX11" s="18">
        <v>5</v>
      </c>
      <c r="BY11" s="15"/>
      <c r="BZ11" s="53">
        <v>8</v>
      </c>
    </row>
    <row r="12" spans="1:78">
      <c r="A12" s="20" t="s">
        <v>110</v>
      </c>
      <c r="B12" s="14">
        <v>25</v>
      </c>
      <c r="C12" s="15">
        <v>47910526</v>
      </c>
      <c r="D12" s="15">
        <f t="shared" si="0"/>
        <v>71.1856810036907</v>
      </c>
      <c r="E12" s="16">
        <v>1804440000000</v>
      </c>
      <c r="F12" s="17">
        <f t="shared" si="1"/>
        <v>37662.7048511219</v>
      </c>
      <c r="G12" s="17">
        <f t="shared" si="2"/>
        <v>21.5738880918221</v>
      </c>
      <c r="H12" s="18">
        <v>14331</v>
      </c>
      <c r="I12" s="1">
        <v>1</v>
      </c>
      <c r="J12" s="18">
        <v>14331</v>
      </c>
      <c r="K12" s="18"/>
      <c r="L12" s="18">
        <f t="shared" si="3"/>
        <v>201.318576965738</v>
      </c>
      <c r="M12" s="18"/>
      <c r="N12" s="30">
        <v>24913</v>
      </c>
      <c r="O12" s="15"/>
      <c r="P12" s="31">
        <f t="shared" si="4"/>
        <v>349.972068100442</v>
      </c>
      <c r="Q12" s="15"/>
      <c r="R12" s="37">
        <v>26</v>
      </c>
      <c r="S12" s="15"/>
      <c r="T12" s="31">
        <f t="shared" si="5"/>
        <v>0.365241992959961</v>
      </c>
      <c r="U12" s="15"/>
      <c r="V12" s="15"/>
      <c r="W12" s="37">
        <v>116</v>
      </c>
      <c r="X12" s="15"/>
      <c r="Y12" s="15">
        <f t="shared" si="6"/>
        <v>1.62954119935982</v>
      </c>
      <c r="Z12" s="15"/>
      <c r="AA12" s="15">
        <v>2</v>
      </c>
      <c r="AB12" s="15"/>
      <c r="AC12" s="15"/>
      <c r="AD12" s="15">
        <f t="shared" si="7"/>
        <v>0</v>
      </c>
      <c r="AE12" s="15"/>
      <c r="AF12" s="15"/>
      <c r="AG12" s="15"/>
      <c r="AH12" s="15">
        <f t="shared" si="8"/>
        <v>0</v>
      </c>
      <c r="AI12" s="15"/>
      <c r="AJ12" s="15">
        <v>1</v>
      </c>
      <c r="AK12" s="15"/>
      <c r="AL12" s="15">
        <f t="shared" si="9"/>
        <v>0.0463523309170712</v>
      </c>
      <c r="AM12" s="15"/>
      <c r="AN12" s="46">
        <v>25</v>
      </c>
      <c r="AO12" s="46"/>
      <c r="AP12" s="46"/>
      <c r="AQ12" s="46"/>
      <c r="AR12" s="46">
        <v>17</v>
      </c>
      <c r="AS12" s="46"/>
      <c r="AT12" s="46"/>
      <c r="AU12" s="46"/>
      <c r="AV12" s="18">
        <v>738</v>
      </c>
      <c r="AW12" s="18"/>
      <c r="AX12" s="18"/>
      <c r="AY12" s="18"/>
      <c r="AZ12" s="18">
        <v>5754</v>
      </c>
      <c r="BA12" s="18"/>
      <c r="BB12" s="18"/>
      <c r="BC12" s="18"/>
      <c r="BD12" s="18">
        <v>0.171035</v>
      </c>
      <c r="BE12" s="18">
        <f t="shared" si="10"/>
        <v>17.1035</v>
      </c>
      <c r="BF12" s="18"/>
      <c r="BG12" s="50">
        <v>0.5</v>
      </c>
      <c r="BH12" s="50">
        <f t="shared" si="11"/>
        <v>50</v>
      </c>
      <c r="BI12" s="50"/>
      <c r="BJ12" s="15">
        <v>73</v>
      </c>
      <c r="BK12" s="15"/>
      <c r="BL12" s="46">
        <v>26</v>
      </c>
      <c r="BM12" s="46"/>
      <c r="BN12" s="46"/>
      <c r="BO12" s="46"/>
      <c r="BP12" s="46">
        <v>2</v>
      </c>
      <c r="BQ12" s="46"/>
      <c r="BR12" s="46"/>
      <c r="BS12" s="46"/>
      <c r="BT12" s="18">
        <v>33</v>
      </c>
      <c r="BU12" s="18">
        <v>2</v>
      </c>
      <c r="BV12" s="18">
        <v>10</v>
      </c>
      <c r="BW12" s="18">
        <v>2</v>
      </c>
      <c r="BX12" s="18">
        <v>4</v>
      </c>
      <c r="BY12" s="15">
        <v>11</v>
      </c>
      <c r="BZ12" s="53">
        <v>6</v>
      </c>
    </row>
    <row r="13" spans="1:78">
      <c r="A13" s="13" t="s">
        <v>111</v>
      </c>
      <c r="B13" s="14">
        <v>23</v>
      </c>
      <c r="C13" s="15">
        <v>211998573</v>
      </c>
      <c r="D13" s="15">
        <f t="shared" si="0"/>
        <v>314.988459755496</v>
      </c>
      <c r="E13" s="16">
        <v>2599820000000</v>
      </c>
      <c r="F13" s="17">
        <f t="shared" si="1"/>
        <v>12263.3844332528</v>
      </c>
      <c r="G13" s="17">
        <f t="shared" si="2"/>
        <v>31.0834528933525</v>
      </c>
      <c r="H13" s="18">
        <v>8344</v>
      </c>
      <c r="I13" s="1">
        <v>1</v>
      </c>
      <c r="J13" s="18">
        <v>8344</v>
      </c>
      <c r="K13" s="18"/>
      <c r="L13" s="18">
        <f t="shared" si="3"/>
        <v>26.4898593633458</v>
      </c>
      <c r="M13" s="18"/>
      <c r="N13" s="30">
        <v>13297</v>
      </c>
      <c r="O13" s="32"/>
      <c r="P13" s="31">
        <f t="shared" si="4"/>
        <v>42.2142449609791</v>
      </c>
      <c r="Q13" s="32"/>
      <c r="R13" s="38">
        <v>40</v>
      </c>
      <c r="S13" s="32"/>
      <c r="T13" s="31">
        <f t="shared" si="5"/>
        <v>0.126988779306547</v>
      </c>
      <c r="U13" s="32"/>
      <c r="V13" s="15"/>
      <c r="W13" s="37">
        <v>158</v>
      </c>
      <c r="X13" s="15"/>
      <c r="Y13" s="15">
        <f t="shared" si="6"/>
        <v>0.501605678260863</v>
      </c>
      <c r="Z13" s="15"/>
      <c r="AA13" s="15"/>
      <c r="AB13" s="15"/>
      <c r="AC13" s="15"/>
      <c r="AD13" s="15">
        <f t="shared" si="7"/>
        <v>0</v>
      </c>
      <c r="AE13" s="15"/>
      <c r="AF13" s="15">
        <v>20</v>
      </c>
      <c r="AG13" s="15"/>
      <c r="AH13" s="15">
        <f t="shared" si="8"/>
        <v>0.64342916048034</v>
      </c>
      <c r="AI13" s="15"/>
      <c r="AJ13" s="15"/>
      <c r="AK13" s="15"/>
      <c r="AL13" s="15">
        <f t="shared" si="9"/>
        <v>0</v>
      </c>
      <c r="AM13" s="15"/>
      <c r="AN13" s="46"/>
      <c r="AO13" s="46"/>
      <c r="AP13" s="46"/>
      <c r="AQ13" s="46"/>
      <c r="AR13" s="46">
        <v>16</v>
      </c>
      <c r="AS13" s="46"/>
      <c r="AT13" s="46"/>
      <c r="AU13" s="46"/>
      <c r="AV13" s="18">
        <v>500</v>
      </c>
      <c r="AW13" s="18"/>
      <c r="AX13" s="18"/>
      <c r="AY13" s="18"/>
      <c r="AZ13" s="18">
        <v>2654</v>
      </c>
      <c r="BA13" s="18"/>
      <c r="BB13" s="18"/>
      <c r="BC13" s="18"/>
      <c r="BD13" s="18">
        <v>0.194931</v>
      </c>
      <c r="BE13" s="18">
        <f t="shared" si="10"/>
        <v>19.4931</v>
      </c>
      <c r="BF13" s="18"/>
      <c r="BG13" s="50">
        <v>0.64</v>
      </c>
      <c r="BH13" s="50">
        <f t="shared" si="11"/>
        <v>64</v>
      </c>
      <c r="BI13" s="50"/>
      <c r="BJ13" s="15">
        <v>76</v>
      </c>
      <c r="BK13" s="15"/>
      <c r="BL13" s="46">
        <v>33</v>
      </c>
      <c r="BM13" s="46"/>
      <c r="BN13" s="46"/>
      <c r="BO13" s="46"/>
      <c r="BP13" s="47">
        <v>30</v>
      </c>
      <c r="BQ13" s="47"/>
      <c r="BR13" s="47"/>
      <c r="BS13" s="47"/>
      <c r="BT13" s="18">
        <v>12</v>
      </c>
      <c r="BU13" s="18">
        <v>1</v>
      </c>
      <c r="BV13" s="18">
        <v>2</v>
      </c>
      <c r="BW13" s="18">
        <v>1</v>
      </c>
      <c r="BX13" s="18">
        <v>2</v>
      </c>
      <c r="BY13" s="15">
        <v>1</v>
      </c>
      <c r="BZ13" s="53">
        <v>4</v>
      </c>
    </row>
    <row r="14" spans="1:78">
      <c r="A14" s="19" t="s">
        <v>112</v>
      </c>
      <c r="B14" s="14">
        <v>23</v>
      </c>
      <c r="C14" s="15">
        <v>26713205</v>
      </c>
      <c r="D14" s="15">
        <f t="shared" si="0"/>
        <v>39.6906034744055</v>
      </c>
      <c r="E14" s="16">
        <v>2173260000000</v>
      </c>
      <c r="F14" s="17">
        <f t="shared" si="1"/>
        <v>81355.2698000858</v>
      </c>
      <c r="G14" s="17">
        <f t="shared" si="2"/>
        <v>25.9835007173601</v>
      </c>
      <c r="H14" s="18">
        <v>17899</v>
      </c>
      <c r="I14" s="1">
        <v>1</v>
      </c>
      <c r="J14" s="18">
        <v>17899</v>
      </c>
      <c r="K14" s="18"/>
      <c r="L14" s="18">
        <f t="shared" si="3"/>
        <v>450.963160878674</v>
      </c>
      <c r="M14" s="18"/>
      <c r="N14" s="30">
        <v>27255</v>
      </c>
      <c r="O14" s="15"/>
      <c r="P14" s="31">
        <f t="shared" si="4"/>
        <v>686.686460123374</v>
      </c>
      <c r="Q14" s="15"/>
      <c r="R14" s="37">
        <v>499</v>
      </c>
      <c r="S14" s="15"/>
      <c r="T14" s="31">
        <f t="shared" si="5"/>
        <v>12.5722452247868</v>
      </c>
      <c r="U14" s="15"/>
      <c r="V14" s="15"/>
      <c r="W14" s="37">
        <v>240</v>
      </c>
      <c r="X14" s="15"/>
      <c r="Y14" s="15">
        <f t="shared" si="6"/>
        <v>6.04677125039845</v>
      </c>
      <c r="Z14" s="15"/>
      <c r="AA14" s="15">
        <v>5</v>
      </c>
      <c r="AB14" s="15"/>
      <c r="AC14" s="15"/>
      <c r="AD14" s="15">
        <f t="shared" si="7"/>
        <v>0</v>
      </c>
      <c r="AE14" s="15"/>
      <c r="AF14" s="15">
        <v>12</v>
      </c>
      <c r="AG14" s="15"/>
      <c r="AH14" s="15">
        <f t="shared" si="8"/>
        <v>0.461831534192872</v>
      </c>
      <c r="AI14" s="15"/>
      <c r="AJ14" s="15"/>
      <c r="AK14" s="15"/>
      <c r="AL14" s="15">
        <f t="shared" si="9"/>
        <v>0</v>
      </c>
      <c r="AM14" s="15"/>
      <c r="AN14" s="46"/>
      <c r="AO14" s="46"/>
      <c r="AP14" s="46"/>
      <c r="AQ14" s="46"/>
      <c r="AR14" s="46">
        <v>150</v>
      </c>
      <c r="AS14" s="46"/>
      <c r="AT14" s="46"/>
      <c r="AU14" s="46"/>
      <c r="AV14" s="18">
        <v>725</v>
      </c>
      <c r="AW14" s="18"/>
      <c r="AX14" s="18"/>
      <c r="AY14" s="18"/>
      <c r="AZ14" s="18">
        <v>5340</v>
      </c>
      <c r="BA14" s="18"/>
      <c r="BB14" s="18"/>
      <c r="BC14" s="18"/>
      <c r="BD14" s="18">
        <v>0.212952</v>
      </c>
      <c r="BE14" s="18">
        <f t="shared" si="10"/>
        <v>21.2952</v>
      </c>
      <c r="BF14" s="18"/>
      <c r="BG14" s="50">
        <v>0.4</v>
      </c>
      <c r="BH14" s="50">
        <f t="shared" si="11"/>
        <v>40</v>
      </c>
      <c r="BI14" s="50"/>
      <c r="BJ14" s="15">
        <v>71</v>
      </c>
      <c r="BK14" s="15"/>
      <c r="BL14" s="46">
        <v>76</v>
      </c>
      <c r="BM14" s="46"/>
      <c r="BN14" s="46"/>
      <c r="BO14" s="46"/>
      <c r="BP14" s="46">
        <v>127</v>
      </c>
      <c r="BQ14" s="46"/>
      <c r="BR14" s="46"/>
      <c r="BS14" s="46"/>
      <c r="BT14" s="18">
        <v>61</v>
      </c>
      <c r="BU14" s="18">
        <v>4</v>
      </c>
      <c r="BV14" s="18">
        <v>16</v>
      </c>
      <c r="BW14" s="18">
        <v>3</v>
      </c>
      <c r="BX14" s="18">
        <v>8</v>
      </c>
      <c r="BY14" s="15"/>
      <c r="BZ14" s="53">
        <v>8</v>
      </c>
    </row>
    <row r="15" spans="1:78">
      <c r="A15" s="20" t="s">
        <v>113</v>
      </c>
      <c r="B15" s="14">
        <v>23</v>
      </c>
      <c r="C15" s="15">
        <v>9387021</v>
      </c>
      <c r="D15" s="15">
        <f t="shared" si="0"/>
        <v>13.947279194575</v>
      </c>
      <c r="E15" s="16">
        <v>553760000000</v>
      </c>
      <c r="F15" s="17">
        <f t="shared" si="1"/>
        <v>58992.0913141667</v>
      </c>
      <c r="G15" s="17">
        <f t="shared" si="2"/>
        <v>6.6207556193209</v>
      </c>
      <c r="H15" s="18">
        <v>5350</v>
      </c>
      <c r="I15" s="1">
        <v>1</v>
      </c>
      <c r="J15" s="18">
        <v>5350</v>
      </c>
      <c r="K15" s="18"/>
      <c r="L15" s="18">
        <f t="shared" si="3"/>
        <v>383.58735961068</v>
      </c>
      <c r="M15" s="18"/>
      <c r="N15" s="30">
        <v>7708</v>
      </c>
      <c r="O15" s="15"/>
      <c r="P15" s="31">
        <f t="shared" si="4"/>
        <v>552.652592126939</v>
      </c>
      <c r="Q15" s="15"/>
      <c r="R15" s="37">
        <v>9</v>
      </c>
      <c r="S15" s="15"/>
      <c r="T15" s="31">
        <f t="shared" si="5"/>
        <v>0.645287147008621</v>
      </c>
      <c r="U15" s="15"/>
      <c r="V15" s="15"/>
      <c r="W15" s="37">
        <v>53</v>
      </c>
      <c r="X15" s="15"/>
      <c r="Y15" s="15">
        <f t="shared" si="6"/>
        <v>3.80002431016188</v>
      </c>
      <c r="Z15" s="15"/>
      <c r="AA15" s="15"/>
      <c r="AB15" s="44">
        <v>5</v>
      </c>
      <c r="AC15" s="15"/>
      <c r="AD15" s="15">
        <f t="shared" si="7"/>
        <v>0.755200809014736</v>
      </c>
      <c r="AE15" s="15"/>
      <c r="AF15" s="15">
        <v>24</v>
      </c>
      <c r="AG15" s="15"/>
      <c r="AH15" s="15">
        <f t="shared" si="8"/>
        <v>3.62496388327073</v>
      </c>
      <c r="AI15" s="15"/>
      <c r="AJ15" s="15">
        <v>1</v>
      </c>
      <c r="AK15" s="15"/>
      <c r="AL15" s="15">
        <f t="shared" si="9"/>
        <v>0.151040161802947</v>
      </c>
      <c r="AM15" s="15"/>
      <c r="AN15" s="46">
        <v>15</v>
      </c>
      <c r="AO15" s="46"/>
      <c r="AP15" s="46"/>
      <c r="AQ15" s="46"/>
      <c r="AR15" s="46">
        <v>33</v>
      </c>
      <c r="AS15" s="46"/>
      <c r="AT15" s="46"/>
      <c r="AU15" s="46"/>
      <c r="AV15" s="18">
        <v>82</v>
      </c>
      <c r="AW15" s="18"/>
      <c r="AX15" s="18"/>
      <c r="AY15" s="18"/>
      <c r="AZ15" s="18">
        <v>576</v>
      </c>
      <c r="BA15" s="18"/>
      <c r="BB15" s="18"/>
      <c r="BC15" s="18"/>
      <c r="BD15" s="18">
        <v>0.173716</v>
      </c>
      <c r="BE15" s="18">
        <f t="shared" si="10"/>
        <v>17.3716</v>
      </c>
      <c r="BF15" s="18"/>
      <c r="BG15" s="50"/>
      <c r="BH15" s="50">
        <f t="shared" si="11"/>
        <v>0</v>
      </c>
      <c r="BI15" s="50"/>
      <c r="BJ15" s="15"/>
      <c r="BK15" s="15"/>
      <c r="BL15" s="46">
        <v>10</v>
      </c>
      <c r="BM15" s="46"/>
      <c r="BN15" s="46"/>
      <c r="BO15" s="46"/>
      <c r="BP15" s="46">
        <v>28</v>
      </c>
      <c r="BQ15" s="46"/>
      <c r="BR15" s="46"/>
      <c r="BS15" s="46"/>
      <c r="BT15" s="18">
        <v>23</v>
      </c>
      <c r="BU15" s="18">
        <v>2</v>
      </c>
      <c r="BV15" s="18">
        <v>6</v>
      </c>
      <c r="BW15" s="18">
        <v>0</v>
      </c>
      <c r="BX15" s="18">
        <v>4</v>
      </c>
      <c r="BY15" s="15"/>
      <c r="BZ15" s="53">
        <v>3</v>
      </c>
    </row>
    <row r="16" spans="1:78">
      <c r="A16" s="13" t="s">
        <v>114</v>
      </c>
      <c r="B16" s="14">
        <v>22</v>
      </c>
      <c r="C16" s="15">
        <v>59342867</v>
      </c>
      <c r="D16" s="15">
        <f t="shared" si="0"/>
        <v>88.1719061090343</v>
      </c>
      <c r="E16" s="21">
        <v>2639520000000</v>
      </c>
      <c r="F16" s="17">
        <f t="shared" si="1"/>
        <v>44479.1452357703</v>
      </c>
      <c r="G16" s="17">
        <f t="shared" si="2"/>
        <v>31.558106169297</v>
      </c>
      <c r="H16" s="18">
        <v>18081</v>
      </c>
      <c r="I16" s="1">
        <v>1</v>
      </c>
      <c r="J16" s="18">
        <v>18081</v>
      </c>
      <c r="K16" s="18"/>
      <c r="L16" s="18">
        <f t="shared" si="3"/>
        <v>205.065318397913</v>
      </c>
      <c r="M16" s="18"/>
      <c r="N16" s="30">
        <v>33459</v>
      </c>
      <c r="O16" s="15"/>
      <c r="P16" s="31">
        <f t="shared" si="4"/>
        <v>379.47461358751</v>
      </c>
      <c r="Q16" s="15"/>
      <c r="R16" s="37">
        <v>5</v>
      </c>
      <c r="S16" s="15"/>
      <c r="T16" s="31">
        <f t="shared" si="5"/>
        <v>0.056707405120821</v>
      </c>
      <c r="U16" s="15"/>
      <c r="V16" s="15"/>
      <c r="W16" s="37">
        <v>144</v>
      </c>
      <c r="X16" s="15"/>
      <c r="Y16" s="15">
        <f t="shared" si="6"/>
        <v>1.63317326747964</v>
      </c>
      <c r="Z16" s="15"/>
      <c r="AA16" s="15">
        <v>2</v>
      </c>
      <c r="AB16" s="15"/>
      <c r="AC16" s="15"/>
      <c r="AD16" s="15">
        <f t="shared" si="7"/>
        <v>0</v>
      </c>
      <c r="AE16" s="15"/>
      <c r="AF16" s="15"/>
      <c r="AG16" s="15"/>
      <c r="AH16" s="15">
        <f t="shared" si="8"/>
        <v>0</v>
      </c>
      <c r="AI16" s="15"/>
      <c r="AJ16" s="15"/>
      <c r="AK16" s="15"/>
      <c r="AL16" s="15">
        <f t="shared" si="9"/>
        <v>0</v>
      </c>
      <c r="AM16" s="15"/>
      <c r="AN16" s="46"/>
      <c r="AO16" s="46"/>
      <c r="AP16" s="46"/>
      <c r="AQ16" s="46"/>
      <c r="AR16" s="46">
        <v>39</v>
      </c>
      <c r="AS16" s="46"/>
      <c r="AT16" s="46"/>
      <c r="AU16" s="46"/>
      <c r="AV16" s="18">
        <v>915</v>
      </c>
      <c r="AW16" s="18"/>
      <c r="AX16" s="18"/>
      <c r="AY16" s="18"/>
      <c r="AZ16" s="18">
        <v>7342</v>
      </c>
      <c r="BA16" s="18"/>
      <c r="BB16" s="18"/>
      <c r="BC16" s="18"/>
      <c r="BD16" s="18">
        <v>0.248961</v>
      </c>
      <c r="BE16" s="18">
        <f t="shared" si="10"/>
        <v>24.8961</v>
      </c>
      <c r="BF16" s="18"/>
      <c r="BG16" s="50">
        <v>0.57</v>
      </c>
      <c r="BH16" s="50">
        <f t="shared" si="11"/>
        <v>57</v>
      </c>
      <c r="BI16" s="50"/>
      <c r="BJ16" s="15">
        <v>71</v>
      </c>
      <c r="BK16" s="15"/>
      <c r="BL16" s="46">
        <v>4</v>
      </c>
      <c r="BM16" s="46"/>
      <c r="BN16" s="46"/>
      <c r="BO16" s="46"/>
      <c r="BP16" s="46">
        <v>8</v>
      </c>
      <c r="BQ16" s="46"/>
      <c r="BR16" s="46"/>
      <c r="BS16" s="46"/>
      <c r="BT16" s="18">
        <v>14</v>
      </c>
      <c r="BU16" s="18">
        <v>0</v>
      </c>
      <c r="BV16" s="18">
        <v>0</v>
      </c>
      <c r="BW16" s="18">
        <v>0</v>
      </c>
      <c r="BX16" s="18">
        <v>0</v>
      </c>
      <c r="BY16" s="15">
        <v>10</v>
      </c>
      <c r="BZ16" s="53">
        <v>7</v>
      </c>
    </row>
    <row r="17" spans="1:78">
      <c r="A17" s="13" t="s">
        <v>115</v>
      </c>
      <c r="B17" s="14">
        <v>22</v>
      </c>
      <c r="C17" s="15">
        <v>144820423</v>
      </c>
      <c r="D17" s="15">
        <f t="shared" si="0"/>
        <v>215.174853945406</v>
      </c>
      <c r="E17" s="16">
        <v>2027610000000</v>
      </c>
      <c r="F17" s="17">
        <f t="shared" si="1"/>
        <v>14000.8567714237</v>
      </c>
      <c r="G17" s="17">
        <f t="shared" si="2"/>
        <v>24.2421090387374</v>
      </c>
      <c r="H17" s="18">
        <v>2229</v>
      </c>
      <c r="I17" s="1">
        <v>1</v>
      </c>
      <c r="J17" s="18">
        <v>2229</v>
      </c>
      <c r="K17" s="18"/>
      <c r="L17" s="18">
        <f t="shared" si="3"/>
        <v>10.3590171394541</v>
      </c>
      <c r="M17" s="18"/>
      <c r="N17" s="30">
        <v>3560</v>
      </c>
      <c r="O17" s="15"/>
      <c r="P17" s="31">
        <f t="shared" si="4"/>
        <v>16.5446841706849</v>
      </c>
      <c r="Q17" s="15"/>
      <c r="R17" s="37">
        <v>173</v>
      </c>
      <c r="S17" s="15"/>
      <c r="T17" s="31">
        <f t="shared" si="5"/>
        <v>0.803997292564183</v>
      </c>
      <c r="U17" s="15"/>
      <c r="V17" s="15"/>
      <c r="W17" s="37">
        <v>81</v>
      </c>
      <c r="X17" s="15"/>
      <c r="Y17" s="15">
        <f t="shared" si="6"/>
        <v>0.376438038715022</v>
      </c>
      <c r="Z17" s="15"/>
      <c r="AA17" s="15"/>
      <c r="AB17" s="15"/>
      <c r="AC17" s="15"/>
      <c r="AD17" s="15">
        <f t="shared" si="7"/>
        <v>0</v>
      </c>
      <c r="AE17" s="15"/>
      <c r="AF17" s="15"/>
      <c r="AG17" s="15"/>
      <c r="AH17" s="15">
        <f t="shared" si="8"/>
        <v>0</v>
      </c>
      <c r="AI17" s="15"/>
      <c r="AJ17" s="15"/>
      <c r="AK17" s="15"/>
      <c r="AL17" s="15">
        <f t="shared" si="9"/>
        <v>0</v>
      </c>
      <c r="AM17" s="15"/>
      <c r="AN17" s="46">
        <v>78</v>
      </c>
      <c r="AO17" s="46"/>
      <c r="AP17" s="46"/>
      <c r="AQ17" s="46"/>
      <c r="AR17" s="46">
        <v>69</v>
      </c>
      <c r="AS17" s="46"/>
      <c r="AT17" s="46"/>
      <c r="AU17" s="46"/>
      <c r="AV17" s="18">
        <v>98</v>
      </c>
      <c r="AW17" s="18"/>
      <c r="AX17" s="18"/>
      <c r="AY17" s="18"/>
      <c r="AZ17" s="18">
        <v>2392</v>
      </c>
      <c r="BA17" s="18"/>
      <c r="BB17" s="18"/>
      <c r="BC17" s="18"/>
      <c r="BD17" s="18">
        <v>0.168539</v>
      </c>
      <c r="BE17" s="18">
        <f t="shared" si="10"/>
        <v>16.8539</v>
      </c>
      <c r="BF17" s="18"/>
      <c r="BG17" s="50"/>
      <c r="BH17" s="50">
        <f t="shared" si="11"/>
        <v>0</v>
      </c>
      <c r="BI17" s="50"/>
      <c r="BJ17" s="15"/>
      <c r="BK17" s="15"/>
      <c r="BL17" s="46">
        <v>2</v>
      </c>
      <c r="BM17" s="46"/>
      <c r="BN17" s="46"/>
      <c r="BO17" s="46"/>
      <c r="BP17" s="46">
        <v>14</v>
      </c>
      <c r="BQ17" s="46"/>
      <c r="BR17" s="46"/>
      <c r="BS17" s="46"/>
      <c r="BT17" s="18">
        <v>8</v>
      </c>
      <c r="BU17" s="18">
        <v>0</v>
      </c>
      <c r="BV17" s="18">
        <v>4</v>
      </c>
      <c r="BW17" s="18">
        <v>1</v>
      </c>
      <c r="BX17" s="18">
        <v>8</v>
      </c>
      <c r="BY17" s="15">
        <v>10</v>
      </c>
      <c r="BZ17" s="53">
        <v>3</v>
      </c>
    </row>
    <row r="18" spans="1:78">
      <c r="A18" s="19" t="s">
        <v>116</v>
      </c>
      <c r="B18" s="14">
        <v>22</v>
      </c>
      <c r="C18" s="15">
        <v>130861007</v>
      </c>
      <c r="D18" s="15">
        <f t="shared" si="0"/>
        <v>194.433889123316</v>
      </c>
      <c r="E18" s="16">
        <v>1764320000000</v>
      </c>
      <c r="F18" s="17">
        <f t="shared" si="1"/>
        <v>13482.3966317178</v>
      </c>
      <c r="G18" s="17">
        <f t="shared" si="2"/>
        <v>21.0942132950741</v>
      </c>
      <c r="H18" s="18">
        <v>2164</v>
      </c>
      <c r="I18" s="1">
        <v>1</v>
      </c>
      <c r="J18" s="18">
        <v>2164</v>
      </c>
      <c r="K18" s="18"/>
      <c r="L18" s="18">
        <f t="shared" si="3"/>
        <v>11.1297470299919</v>
      </c>
      <c r="M18" s="18"/>
      <c r="N18" s="30">
        <v>3273</v>
      </c>
      <c r="O18" s="15"/>
      <c r="P18" s="31">
        <f t="shared" si="4"/>
        <v>16.833485226046</v>
      </c>
      <c r="Q18" s="15"/>
      <c r="R18" s="37">
        <v>29</v>
      </c>
      <c r="S18" s="15"/>
      <c r="T18" s="31">
        <f t="shared" si="5"/>
        <v>0.149150953729097</v>
      </c>
      <c r="U18" s="15"/>
      <c r="V18" s="15"/>
      <c r="W18" s="37">
        <v>51</v>
      </c>
      <c r="X18" s="15"/>
      <c r="Y18" s="15">
        <f t="shared" si="6"/>
        <v>0.262299953109791</v>
      </c>
      <c r="Z18" s="15"/>
      <c r="AA18" s="15"/>
      <c r="AB18" s="15"/>
      <c r="AC18" s="15"/>
      <c r="AD18" s="15">
        <f t="shared" si="7"/>
        <v>0</v>
      </c>
      <c r="AE18" s="15"/>
      <c r="AF18" s="15">
        <v>9</v>
      </c>
      <c r="AG18" s="15"/>
      <c r="AH18" s="15">
        <f t="shared" si="8"/>
        <v>0.426657295728667</v>
      </c>
      <c r="AI18" s="15"/>
      <c r="AJ18" s="15"/>
      <c r="AK18" s="15"/>
      <c r="AL18" s="15">
        <f t="shared" si="9"/>
        <v>0</v>
      </c>
      <c r="AM18" s="15"/>
      <c r="AN18" s="46"/>
      <c r="AO18" s="46"/>
      <c r="AP18" s="46"/>
      <c r="AQ18" s="46"/>
      <c r="AR18" s="46">
        <v>9</v>
      </c>
      <c r="AS18" s="46"/>
      <c r="AT18" s="46"/>
      <c r="AU18" s="46"/>
      <c r="AV18" s="18">
        <v>94</v>
      </c>
      <c r="AW18" s="18"/>
      <c r="AX18" s="18"/>
      <c r="AY18" s="18"/>
      <c r="AZ18" s="18">
        <v>842</v>
      </c>
      <c r="BA18" s="18"/>
      <c r="BB18" s="18"/>
      <c r="BC18" s="18"/>
      <c r="BD18" s="18">
        <v>0.154598</v>
      </c>
      <c r="BE18" s="18">
        <f t="shared" si="10"/>
        <v>15.4598</v>
      </c>
      <c r="BF18" s="18"/>
      <c r="BG18" s="50">
        <v>0.73</v>
      </c>
      <c r="BH18" s="50">
        <f t="shared" si="11"/>
        <v>73</v>
      </c>
      <c r="BI18" s="50"/>
      <c r="BJ18" s="15">
        <v>79</v>
      </c>
      <c r="BK18" s="15"/>
      <c r="BL18" s="46">
        <v>4</v>
      </c>
      <c r="BM18" s="46"/>
      <c r="BN18" s="46"/>
      <c r="BO18" s="46"/>
      <c r="BP18" s="46">
        <v>2</v>
      </c>
      <c r="BQ18" s="46"/>
      <c r="BR18" s="46"/>
      <c r="BS18" s="46"/>
      <c r="BT18" s="18">
        <v>8</v>
      </c>
      <c r="BU18" s="18">
        <v>0</v>
      </c>
      <c r="BV18" s="18">
        <v>2</v>
      </c>
      <c r="BW18" s="18">
        <v>0</v>
      </c>
      <c r="BX18" s="18">
        <v>2</v>
      </c>
      <c r="BY18" s="15"/>
      <c r="BZ18" s="53">
        <v>4</v>
      </c>
    </row>
    <row r="19" spans="1:78">
      <c r="A19" s="20" t="s">
        <v>117</v>
      </c>
      <c r="B19" s="14">
        <v>22</v>
      </c>
      <c r="C19" s="15">
        <v>18228742</v>
      </c>
      <c r="D19" s="15">
        <f t="shared" si="0"/>
        <v>27.084349128427</v>
      </c>
      <c r="E19" s="16">
        <v>1191370000000</v>
      </c>
      <c r="F19" s="17">
        <f t="shared" si="1"/>
        <v>65356.6768348578</v>
      </c>
      <c r="G19" s="17">
        <f t="shared" si="2"/>
        <v>14.2440219990435</v>
      </c>
      <c r="H19" s="18">
        <v>9758</v>
      </c>
      <c r="I19" s="1">
        <v>1</v>
      </c>
      <c r="J19" s="18">
        <v>9758</v>
      </c>
      <c r="K19" s="18"/>
      <c r="L19" s="18">
        <f t="shared" si="3"/>
        <v>360.281871782485</v>
      </c>
      <c r="M19" s="18"/>
      <c r="N19" s="30">
        <v>14793</v>
      </c>
      <c r="O19" s="15"/>
      <c r="P19" s="31">
        <f t="shared" si="4"/>
        <v>546.182591645655</v>
      </c>
      <c r="Q19" s="15"/>
      <c r="R19" s="37">
        <v>19</v>
      </c>
      <c r="S19" s="15"/>
      <c r="T19" s="31">
        <f t="shared" si="5"/>
        <v>0.701512150427057</v>
      </c>
      <c r="U19" s="15"/>
      <c r="V19" s="15"/>
      <c r="W19" s="37">
        <v>175</v>
      </c>
      <c r="X19" s="15"/>
      <c r="Y19" s="15">
        <f t="shared" si="6"/>
        <v>6.46129612235447</v>
      </c>
      <c r="Z19" s="15"/>
      <c r="AA19" s="15"/>
      <c r="AB19" s="15"/>
      <c r="AC19" s="15"/>
      <c r="AD19" s="15">
        <f t="shared" si="7"/>
        <v>0</v>
      </c>
      <c r="AE19" s="15"/>
      <c r="AF19" s="15">
        <v>9</v>
      </c>
      <c r="AG19" s="15"/>
      <c r="AH19" s="15">
        <f t="shared" si="8"/>
        <v>0.631844011516155</v>
      </c>
      <c r="AI19" s="15"/>
      <c r="AJ19" s="15">
        <v>2</v>
      </c>
      <c r="AK19" s="15"/>
      <c r="AL19" s="15">
        <f t="shared" si="9"/>
        <v>0.140409780336923</v>
      </c>
      <c r="AM19" s="15"/>
      <c r="AN19" s="46"/>
      <c r="AO19" s="46"/>
      <c r="AP19" s="46"/>
      <c r="AQ19" s="46"/>
      <c r="AR19" s="46">
        <v>20</v>
      </c>
      <c r="AS19" s="46"/>
      <c r="AT19" s="46"/>
      <c r="AU19" s="46"/>
      <c r="AV19" s="18">
        <v>398</v>
      </c>
      <c r="AW19" s="18"/>
      <c r="AX19" s="18"/>
      <c r="AY19" s="18"/>
      <c r="AZ19" s="18">
        <v>4481</v>
      </c>
      <c r="BA19" s="18"/>
      <c r="BB19" s="18"/>
      <c r="BC19" s="18"/>
      <c r="BD19" s="18">
        <v>0.161698</v>
      </c>
      <c r="BE19" s="18">
        <f t="shared" si="10"/>
        <v>16.1698</v>
      </c>
      <c r="BF19" s="18"/>
      <c r="BG19" s="50">
        <v>0.43</v>
      </c>
      <c r="BH19" s="50">
        <f t="shared" si="11"/>
        <v>43</v>
      </c>
      <c r="BI19" s="50"/>
      <c r="BJ19" s="15"/>
      <c r="BK19" s="15"/>
      <c r="BL19" s="46">
        <v>30</v>
      </c>
      <c r="BM19" s="46"/>
      <c r="BN19" s="46"/>
      <c r="BO19" s="46"/>
      <c r="BP19" s="46">
        <v>70</v>
      </c>
      <c r="BQ19" s="46"/>
      <c r="BR19" s="46"/>
      <c r="BS19" s="46"/>
      <c r="BT19" s="18">
        <v>10</v>
      </c>
      <c r="BU19" s="18">
        <v>2</v>
      </c>
      <c r="BV19" s="18">
        <v>2</v>
      </c>
      <c r="BW19" s="18">
        <v>0</v>
      </c>
      <c r="BX19" s="18">
        <v>2</v>
      </c>
      <c r="BY19" s="15"/>
      <c r="BZ19" s="53">
        <v>6</v>
      </c>
    </row>
    <row r="20" spans="1:78">
      <c r="A20" s="22" t="s">
        <v>118</v>
      </c>
      <c r="B20" s="14">
        <v>22</v>
      </c>
      <c r="C20" s="15">
        <v>8921981</v>
      </c>
      <c r="D20" s="15">
        <f t="shared" si="0"/>
        <v>13.2563206128647</v>
      </c>
      <c r="E20" s="16">
        <v>1058650000000</v>
      </c>
      <c r="F20" s="17">
        <f t="shared" si="1"/>
        <v>118656.383599113</v>
      </c>
      <c r="G20" s="17">
        <f t="shared" si="2"/>
        <v>12.6572214251554</v>
      </c>
      <c r="H20" s="18">
        <v>8392</v>
      </c>
      <c r="I20" s="1">
        <v>1</v>
      </c>
      <c r="J20" s="18">
        <v>8392</v>
      </c>
      <c r="K20" s="18"/>
      <c r="L20" s="18">
        <f t="shared" si="3"/>
        <v>633.056505276126</v>
      </c>
      <c r="M20" s="18"/>
      <c r="N20" s="30">
        <v>12374</v>
      </c>
      <c r="O20" s="15"/>
      <c r="P20" s="31">
        <f t="shared" si="4"/>
        <v>933.441515286795</v>
      </c>
      <c r="Q20" s="15"/>
      <c r="R20" s="37">
        <v>1</v>
      </c>
      <c r="S20" s="15"/>
      <c r="T20" s="31">
        <f t="shared" si="5"/>
        <v>0.0754357132121218</v>
      </c>
      <c r="U20" s="15"/>
      <c r="V20" s="15"/>
      <c r="W20" s="37">
        <v>108</v>
      </c>
      <c r="X20" s="15"/>
      <c r="Y20" s="15">
        <f t="shared" si="6"/>
        <v>8.14705702690915</v>
      </c>
      <c r="Z20" s="15"/>
      <c r="AA20" s="15">
        <v>2</v>
      </c>
      <c r="AB20" s="15"/>
      <c r="AC20" s="15"/>
      <c r="AD20" s="15">
        <f t="shared" si="7"/>
        <v>0</v>
      </c>
      <c r="AE20" s="15"/>
      <c r="AF20" s="15">
        <v>8</v>
      </c>
      <c r="AG20" s="15"/>
      <c r="AH20" s="15">
        <f t="shared" si="8"/>
        <v>0.632050252680302</v>
      </c>
      <c r="AI20" s="15"/>
      <c r="AJ20" s="15">
        <v>1</v>
      </c>
      <c r="AK20" s="15"/>
      <c r="AL20" s="15">
        <f t="shared" si="9"/>
        <v>0.0790062815850377</v>
      </c>
      <c r="AM20" s="15"/>
      <c r="AN20" s="46">
        <v>2</v>
      </c>
      <c r="AO20" s="46"/>
      <c r="AP20" s="46"/>
      <c r="AQ20" s="46"/>
      <c r="AR20" s="46">
        <v>52</v>
      </c>
      <c r="AS20" s="46"/>
      <c r="AT20" s="46"/>
      <c r="AU20" s="46"/>
      <c r="AV20" s="18">
        <v>233</v>
      </c>
      <c r="AW20" s="18"/>
      <c r="AX20" s="18"/>
      <c r="AY20" s="18"/>
      <c r="AZ20" s="18">
        <v>2029</v>
      </c>
      <c r="BA20" s="18"/>
      <c r="BB20" s="18"/>
      <c r="BC20" s="18"/>
      <c r="BD20" s="18">
        <v>0.133425</v>
      </c>
      <c r="BE20" s="18">
        <f t="shared" si="10"/>
        <v>13.3425</v>
      </c>
      <c r="BF20" s="18"/>
      <c r="BG20" s="50"/>
      <c r="BH20" s="50">
        <f t="shared" si="11"/>
        <v>0</v>
      </c>
      <c r="BI20" s="50"/>
      <c r="BJ20" s="15"/>
      <c r="BK20" s="15"/>
      <c r="BL20" s="46">
        <v>61</v>
      </c>
      <c r="BM20" s="46"/>
      <c r="BN20" s="46"/>
      <c r="BO20" s="46"/>
      <c r="BP20" s="46">
        <v>58</v>
      </c>
      <c r="BQ20" s="46"/>
      <c r="BR20" s="46"/>
      <c r="BS20" s="46"/>
      <c r="BT20" s="18">
        <v>4</v>
      </c>
      <c r="BU20" s="18">
        <v>0</v>
      </c>
      <c r="BV20" s="18">
        <v>1</v>
      </c>
      <c r="BW20" s="18">
        <v>0</v>
      </c>
      <c r="BX20" s="18">
        <v>1</v>
      </c>
      <c r="BY20" s="15"/>
      <c r="BZ20" s="53">
        <v>6</v>
      </c>
    </row>
    <row r="21" spans="1:78">
      <c r="A21" s="19" t="s">
        <v>119</v>
      </c>
      <c r="B21" s="14">
        <v>21</v>
      </c>
      <c r="C21" s="15">
        <v>45696159</v>
      </c>
      <c r="D21" s="15">
        <f t="shared" si="0"/>
        <v>67.8955642788796</v>
      </c>
      <c r="E21" s="16">
        <v>783420000000</v>
      </c>
      <c r="F21" s="17">
        <f t="shared" si="1"/>
        <v>17144.1105148466</v>
      </c>
      <c r="G21" s="17">
        <f t="shared" si="2"/>
        <v>9.36657101865136</v>
      </c>
      <c r="H21" s="18">
        <v>409</v>
      </c>
      <c r="I21" s="1">
        <v>1</v>
      </c>
      <c r="J21" s="18">
        <v>409</v>
      </c>
      <c r="K21" s="18"/>
      <c r="L21" s="18">
        <f t="shared" si="3"/>
        <v>6.02395759345988</v>
      </c>
      <c r="M21" s="18"/>
      <c r="N21" s="30">
        <v>571</v>
      </c>
      <c r="O21" s="15"/>
      <c r="P21" s="31">
        <f t="shared" si="4"/>
        <v>8.40997502656623</v>
      </c>
      <c r="Q21" s="15"/>
      <c r="R21" s="37"/>
      <c r="S21" s="15"/>
      <c r="T21" s="31">
        <f t="shared" si="5"/>
        <v>0</v>
      </c>
      <c r="U21" s="15"/>
      <c r="V21" s="15"/>
      <c r="W21" s="37">
        <v>30</v>
      </c>
      <c r="X21" s="15"/>
      <c r="Y21" s="15">
        <f t="shared" si="6"/>
        <v>0.441855080204881</v>
      </c>
      <c r="Z21" s="15"/>
      <c r="AA21" s="15"/>
      <c r="AB21" s="15"/>
      <c r="AC21" s="15"/>
      <c r="AD21" s="15">
        <f t="shared" si="7"/>
        <v>0</v>
      </c>
      <c r="AE21" s="15"/>
      <c r="AF21" s="15"/>
      <c r="AG21" s="15"/>
      <c r="AH21" s="15">
        <f t="shared" si="8"/>
        <v>0</v>
      </c>
      <c r="AI21" s="15"/>
      <c r="AJ21" s="15"/>
      <c r="AK21" s="15"/>
      <c r="AL21" s="15">
        <f t="shared" si="9"/>
        <v>0</v>
      </c>
      <c r="AM21" s="15"/>
      <c r="AN21" s="46">
        <v>6</v>
      </c>
      <c r="AO21" s="46"/>
      <c r="AP21" s="46"/>
      <c r="AQ21" s="46"/>
      <c r="AR21" s="46">
        <v>5</v>
      </c>
      <c r="AS21" s="46"/>
      <c r="AT21" s="46"/>
      <c r="AU21" s="46"/>
      <c r="AV21" s="18">
        <v>14</v>
      </c>
      <c r="AW21" s="18"/>
      <c r="AX21" s="18"/>
      <c r="AY21" s="18"/>
      <c r="AZ21" s="18">
        <v>354</v>
      </c>
      <c r="BA21" s="18"/>
      <c r="BB21" s="18"/>
      <c r="BC21" s="18"/>
      <c r="BD21" s="18">
        <v>0.206655</v>
      </c>
      <c r="BE21" s="18">
        <f t="shared" si="10"/>
        <v>20.6655</v>
      </c>
      <c r="BF21" s="18"/>
      <c r="BG21" s="50">
        <v>0.57</v>
      </c>
      <c r="BH21" s="50">
        <f t="shared" si="11"/>
        <v>57</v>
      </c>
      <c r="BI21" s="50"/>
      <c r="BJ21" s="15">
        <v>74</v>
      </c>
      <c r="BK21" s="15"/>
      <c r="BL21" s="46">
        <v>2</v>
      </c>
      <c r="BM21" s="46"/>
      <c r="BN21" s="46"/>
      <c r="BO21" s="46"/>
      <c r="BP21" s="46">
        <v>4</v>
      </c>
      <c r="BQ21" s="46"/>
      <c r="BR21" s="46"/>
      <c r="BS21" s="46"/>
      <c r="BT21" s="18">
        <v>16</v>
      </c>
      <c r="BU21" s="18">
        <v>0</v>
      </c>
      <c r="BV21" s="18">
        <v>4</v>
      </c>
      <c r="BW21" s="18">
        <v>0</v>
      </c>
      <c r="BX21" s="18">
        <v>1</v>
      </c>
      <c r="BY21" s="15">
        <v>3</v>
      </c>
      <c r="BZ21" s="53">
        <v>4</v>
      </c>
    </row>
    <row r="22" spans="1:78">
      <c r="A22" s="13" t="s">
        <v>120</v>
      </c>
      <c r="B22" s="14">
        <v>21</v>
      </c>
      <c r="C22" s="15">
        <v>5832387</v>
      </c>
      <c r="D22" s="15">
        <f t="shared" si="0"/>
        <v>8.66578756559827</v>
      </c>
      <c r="E22" s="16">
        <v>514910000000</v>
      </c>
      <c r="F22" s="17">
        <f t="shared" si="1"/>
        <v>88284.6080001207</v>
      </c>
      <c r="G22" s="17">
        <f t="shared" si="2"/>
        <v>6.15626494500239</v>
      </c>
      <c r="H22" s="18">
        <v>8199</v>
      </c>
      <c r="I22" s="1">
        <v>1</v>
      </c>
      <c r="J22" s="18">
        <v>8199</v>
      </c>
      <c r="K22" s="18"/>
      <c r="L22" s="18">
        <f t="shared" si="3"/>
        <v>946.134432437354</v>
      </c>
      <c r="M22" s="18"/>
      <c r="N22" s="30">
        <v>11229</v>
      </c>
      <c r="O22" s="15"/>
      <c r="P22" s="31">
        <f t="shared" si="4"/>
        <v>1295.78528379547</v>
      </c>
      <c r="Q22" s="15"/>
      <c r="R22" s="37">
        <v>23</v>
      </c>
      <c r="S22" s="15"/>
      <c r="T22" s="31">
        <f t="shared" si="5"/>
        <v>2.65411537334543</v>
      </c>
      <c r="U22" s="15"/>
      <c r="V22" s="15"/>
      <c r="W22" s="37">
        <v>64</v>
      </c>
      <c r="X22" s="15"/>
      <c r="Y22" s="15">
        <f t="shared" si="6"/>
        <v>7.3853645171351</v>
      </c>
      <c r="Z22" s="15"/>
      <c r="AA22" s="15"/>
      <c r="AB22" s="15"/>
      <c r="AC22" s="15"/>
      <c r="AD22" s="15">
        <f t="shared" si="7"/>
        <v>0</v>
      </c>
      <c r="AE22" s="15"/>
      <c r="AF22" s="15">
        <v>21</v>
      </c>
      <c r="AG22" s="15"/>
      <c r="AH22" s="15">
        <f t="shared" si="8"/>
        <v>3.4111592317104</v>
      </c>
      <c r="AI22" s="15"/>
      <c r="AJ22" s="15"/>
      <c r="AK22" s="15"/>
      <c r="AL22" s="15">
        <f t="shared" si="9"/>
        <v>0</v>
      </c>
      <c r="AM22" s="15"/>
      <c r="AN22" s="46"/>
      <c r="AO22" s="46"/>
      <c r="AP22" s="46"/>
      <c r="AQ22" s="46"/>
      <c r="AR22" s="46">
        <v>63</v>
      </c>
      <c r="AS22" s="46"/>
      <c r="AT22" s="46"/>
      <c r="AU22" s="46"/>
      <c r="AV22" s="18">
        <v>215</v>
      </c>
      <c r="AW22" s="18"/>
      <c r="AX22" s="18"/>
      <c r="AY22" s="18"/>
      <c r="AZ22" s="18">
        <v>1041</v>
      </c>
      <c r="BA22" s="18"/>
      <c r="BB22" s="18"/>
      <c r="BC22" s="18"/>
      <c r="BD22" s="18">
        <v>0.2319</v>
      </c>
      <c r="BE22" s="18">
        <f t="shared" si="10"/>
        <v>23.19</v>
      </c>
      <c r="BF22" s="18"/>
      <c r="BG22" s="50">
        <v>0.64</v>
      </c>
      <c r="BH22" s="50">
        <f t="shared" si="11"/>
        <v>64</v>
      </c>
      <c r="BI22" s="50"/>
      <c r="BJ22" s="15"/>
      <c r="BK22" s="15"/>
      <c r="BL22" s="46">
        <v>70</v>
      </c>
      <c r="BM22" s="46"/>
      <c r="BN22" s="46"/>
      <c r="BO22" s="46"/>
      <c r="BP22" s="46">
        <v>106</v>
      </c>
      <c r="BQ22" s="46"/>
      <c r="BR22" s="46"/>
      <c r="BS22" s="46"/>
      <c r="BT22" s="18">
        <v>18</v>
      </c>
      <c r="BU22" s="18">
        <v>0</v>
      </c>
      <c r="BV22" s="18">
        <v>9</v>
      </c>
      <c r="BW22" s="18">
        <v>4</v>
      </c>
      <c r="BX22" s="18">
        <v>6</v>
      </c>
      <c r="BY22" s="15"/>
      <c r="BZ22" s="53">
        <v>7</v>
      </c>
    </row>
    <row r="23" spans="1:78">
      <c r="A23" s="20" t="s">
        <v>121</v>
      </c>
      <c r="B23" s="14">
        <v>21</v>
      </c>
      <c r="C23" s="15">
        <v>10425292</v>
      </c>
      <c r="D23" s="15">
        <f t="shared" si="0"/>
        <v>15.4899470459232</v>
      </c>
      <c r="E23" s="16">
        <v>313260000000</v>
      </c>
      <c r="F23" s="17">
        <f t="shared" si="1"/>
        <v>30048.07922886</v>
      </c>
      <c r="G23" s="17">
        <f t="shared" si="2"/>
        <v>3.74533715925395</v>
      </c>
      <c r="H23" s="18">
        <v>5823</v>
      </c>
      <c r="I23" s="1">
        <v>1</v>
      </c>
      <c r="J23" s="18">
        <v>5823</v>
      </c>
      <c r="K23" s="18"/>
      <c r="L23" s="18">
        <f t="shared" si="3"/>
        <v>375.921233477203</v>
      </c>
      <c r="M23" s="18"/>
      <c r="N23" s="30">
        <v>10362</v>
      </c>
      <c r="O23" s="15"/>
      <c r="P23" s="31">
        <f t="shared" si="4"/>
        <v>668.949995069685</v>
      </c>
      <c r="Q23" s="15"/>
      <c r="R23" s="37">
        <v>6</v>
      </c>
      <c r="S23" s="15"/>
      <c r="T23" s="31">
        <f t="shared" si="5"/>
        <v>0.387347999461311</v>
      </c>
      <c r="U23" s="15"/>
      <c r="V23" s="15"/>
      <c r="W23" s="37">
        <v>41</v>
      </c>
      <c r="X23" s="15"/>
      <c r="Y23" s="15">
        <f t="shared" si="6"/>
        <v>2.64687799631896</v>
      </c>
      <c r="Z23" s="15"/>
      <c r="AA23" s="15"/>
      <c r="AB23" s="15"/>
      <c r="AC23" s="15"/>
      <c r="AD23" s="15">
        <f t="shared" si="7"/>
        <v>0</v>
      </c>
      <c r="AE23" s="15"/>
      <c r="AF23" s="15"/>
      <c r="AG23" s="15"/>
      <c r="AH23" s="15">
        <f t="shared" si="8"/>
        <v>0</v>
      </c>
      <c r="AI23" s="15"/>
      <c r="AJ23" s="15"/>
      <c r="AK23" s="15"/>
      <c r="AL23" s="15">
        <f t="shared" si="9"/>
        <v>0</v>
      </c>
      <c r="AM23" s="15"/>
      <c r="AN23" s="46"/>
      <c r="AO23" s="46"/>
      <c r="AP23" s="46"/>
      <c r="AQ23" s="46"/>
      <c r="AR23" s="46">
        <v>2</v>
      </c>
      <c r="AS23" s="46"/>
      <c r="AT23" s="46"/>
      <c r="AU23" s="46"/>
      <c r="AV23" s="18">
        <v>421</v>
      </c>
      <c r="AW23" s="18"/>
      <c r="AX23" s="18"/>
      <c r="AY23" s="18"/>
      <c r="AZ23" s="18">
        <v>2644</v>
      </c>
      <c r="BA23" s="18"/>
      <c r="BB23" s="18"/>
      <c r="BC23" s="18"/>
      <c r="BD23" s="18">
        <v>0.205655</v>
      </c>
      <c r="BE23" s="18">
        <f t="shared" si="10"/>
        <v>20.5655</v>
      </c>
      <c r="BF23" s="18"/>
      <c r="BG23" s="50"/>
      <c r="BH23" s="50">
        <f t="shared" si="11"/>
        <v>0</v>
      </c>
      <c r="BI23" s="50"/>
      <c r="BJ23" s="15">
        <v>80</v>
      </c>
      <c r="BK23" s="15"/>
      <c r="BL23" s="46">
        <v>4</v>
      </c>
      <c r="BM23" s="46"/>
      <c r="BN23" s="46"/>
      <c r="BO23" s="46"/>
      <c r="BP23" s="46">
        <v>2</v>
      </c>
      <c r="BQ23" s="46"/>
      <c r="BR23" s="46"/>
      <c r="BS23" s="46"/>
      <c r="BT23" s="18">
        <v>23</v>
      </c>
      <c r="BU23" s="18">
        <v>1</v>
      </c>
      <c r="BV23" s="18">
        <v>2</v>
      </c>
      <c r="BW23" s="18">
        <v>0</v>
      </c>
      <c r="BX23" s="18">
        <v>1</v>
      </c>
      <c r="BY23" s="15">
        <v>15</v>
      </c>
      <c r="BZ23" s="53">
        <v>4</v>
      </c>
    </row>
    <row r="24" spans="1:78">
      <c r="A24" s="19" t="s">
        <v>122</v>
      </c>
      <c r="B24" s="14">
        <v>20</v>
      </c>
      <c r="C24" s="15">
        <v>283487931</v>
      </c>
      <c r="D24" s="15">
        <f t="shared" si="0"/>
        <v>421.207678341129</v>
      </c>
      <c r="E24" s="16">
        <v>1567970000000</v>
      </c>
      <c r="F24" s="17">
        <f t="shared" si="1"/>
        <v>5530.99383973422</v>
      </c>
      <c r="G24" s="17">
        <f t="shared" si="2"/>
        <v>18.7466523194644</v>
      </c>
      <c r="H24" s="18">
        <v>536</v>
      </c>
      <c r="I24" s="1">
        <v>1</v>
      </c>
      <c r="J24" s="18">
        <v>536</v>
      </c>
      <c r="K24" s="18"/>
      <c r="L24" s="18">
        <f t="shared" si="3"/>
        <v>1.27253140804784</v>
      </c>
      <c r="M24" s="18"/>
      <c r="N24" s="30">
        <v>727</v>
      </c>
      <c r="O24" s="15"/>
      <c r="P24" s="31">
        <f t="shared" si="4"/>
        <v>1.72598942845295</v>
      </c>
      <c r="Q24" s="15"/>
      <c r="R24" s="37"/>
      <c r="S24" s="15"/>
      <c r="T24" s="31">
        <f t="shared" si="5"/>
        <v>0</v>
      </c>
      <c r="U24" s="15"/>
      <c r="V24" s="15"/>
      <c r="W24" s="37">
        <v>130</v>
      </c>
      <c r="X24" s="15"/>
      <c r="Y24" s="15">
        <f t="shared" si="6"/>
        <v>0.308636348966828</v>
      </c>
      <c r="Z24" s="15"/>
      <c r="AA24" s="15"/>
      <c r="AB24" s="15"/>
      <c r="AC24" s="15"/>
      <c r="AD24" s="15">
        <f t="shared" si="7"/>
        <v>0</v>
      </c>
      <c r="AE24" s="15"/>
      <c r="AF24" s="15">
        <v>10</v>
      </c>
      <c r="AG24" s="15"/>
      <c r="AH24" s="15">
        <f t="shared" si="8"/>
        <v>0.533428573250763</v>
      </c>
      <c r="AI24" s="15"/>
      <c r="AJ24" s="15"/>
      <c r="AK24" s="15"/>
      <c r="AL24" s="15">
        <f t="shared" si="9"/>
        <v>0</v>
      </c>
      <c r="AM24" s="15"/>
      <c r="AN24" s="46"/>
      <c r="AO24" s="46"/>
      <c r="AP24" s="46"/>
      <c r="AQ24" s="46"/>
      <c r="AR24" s="46">
        <v>12</v>
      </c>
      <c r="AS24" s="46"/>
      <c r="AT24" s="46"/>
      <c r="AU24" s="46"/>
      <c r="AV24" s="18">
        <v>49</v>
      </c>
      <c r="AW24" s="18"/>
      <c r="AX24" s="18"/>
      <c r="AY24" s="18"/>
      <c r="AZ24" s="18">
        <v>630</v>
      </c>
      <c r="BA24" s="18"/>
      <c r="BB24" s="18"/>
      <c r="BC24" s="18"/>
      <c r="BD24" s="18">
        <v>0.259972</v>
      </c>
      <c r="BE24" s="18">
        <f t="shared" si="10"/>
        <v>25.9972</v>
      </c>
      <c r="BF24" s="18"/>
      <c r="BG24" s="50">
        <v>0.78</v>
      </c>
      <c r="BH24" s="50">
        <f t="shared" si="11"/>
        <v>78</v>
      </c>
      <c r="BI24" s="50"/>
      <c r="BJ24" s="15">
        <v>80</v>
      </c>
      <c r="BK24" s="15"/>
      <c r="BL24" s="46">
        <v>20</v>
      </c>
      <c r="BM24" s="46"/>
      <c r="BN24" s="46"/>
      <c r="BO24" s="46"/>
      <c r="BP24" s="46">
        <v>30</v>
      </c>
      <c r="BQ24" s="46"/>
      <c r="BR24" s="46"/>
      <c r="BS24" s="46"/>
      <c r="BT24" s="18">
        <v>2</v>
      </c>
      <c r="BU24" s="18">
        <v>0</v>
      </c>
      <c r="BV24" s="18">
        <v>0</v>
      </c>
      <c r="BW24" s="18">
        <v>0</v>
      </c>
      <c r="BX24" s="18">
        <v>0</v>
      </c>
      <c r="BY24" s="15"/>
      <c r="BZ24" s="53">
        <v>4</v>
      </c>
    </row>
    <row r="25" spans="1:78">
      <c r="A25" s="22" t="s">
        <v>123</v>
      </c>
      <c r="B25" s="14">
        <v>20</v>
      </c>
      <c r="C25" s="15">
        <v>38539201</v>
      </c>
      <c r="D25" s="15">
        <f t="shared" si="0"/>
        <v>57.2617229984726</v>
      </c>
      <c r="E25" s="16">
        <v>824640000000</v>
      </c>
      <c r="F25" s="17">
        <f t="shared" si="1"/>
        <v>21397.4337454479</v>
      </c>
      <c r="G25" s="17">
        <f t="shared" si="2"/>
        <v>9.85939741750359</v>
      </c>
      <c r="H25" s="18">
        <v>2735</v>
      </c>
      <c r="I25" s="1">
        <v>1</v>
      </c>
      <c r="J25" s="18">
        <v>2735</v>
      </c>
      <c r="K25" s="18"/>
      <c r="L25" s="18">
        <f t="shared" si="3"/>
        <v>47.763145375017</v>
      </c>
      <c r="M25" s="18"/>
      <c r="N25" s="30">
        <v>4180</v>
      </c>
      <c r="O25" s="15"/>
      <c r="P25" s="31">
        <f t="shared" si="4"/>
        <v>72.9981527120918</v>
      </c>
      <c r="Q25" s="15"/>
      <c r="R25" s="37">
        <v>4</v>
      </c>
      <c r="S25" s="15"/>
      <c r="T25" s="31">
        <f t="shared" si="5"/>
        <v>0.0698546915905184</v>
      </c>
      <c r="U25" s="15"/>
      <c r="V25" s="15"/>
      <c r="W25" s="37">
        <v>79</v>
      </c>
      <c r="X25" s="15"/>
      <c r="Y25" s="15">
        <f t="shared" si="6"/>
        <v>1.37963015891274</v>
      </c>
      <c r="Z25" s="15"/>
      <c r="AA25" s="15"/>
      <c r="AB25" s="15"/>
      <c r="AC25" s="15"/>
      <c r="AD25" s="15">
        <f t="shared" si="7"/>
        <v>0</v>
      </c>
      <c r="AE25" s="15"/>
      <c r="AF25" s="15"/>
      <c r="AG25" s="15"/>
      <c r="AH25" s="15">
        <f t="shared" si="8"/>
        <v>0</v>
      </c>
      <c r="AI25" s="15"/>
      <c r="AJ25" s="15"/>
      <c r="AK25" s="15"/>
      <c r="AL25" s="15">
        <f t="shared" si="9"/>
        <v>0</v>
      </c>
      <c r="AM25" s="15"/>
      <c r="AN25" s="46">
        <v>19</v>
      </c>
      <c r="AO25" s="46"/>
      <c r="AP25" s="46"/>
      <c r="AQ25" s="46"/>
      <c r="AR25" s="46">
        <v>7</v>
      </c>
      <c r="AS25" s="46"/>
      <c r="AT25" s="46"/>
      <c r="AU25" s="46"/>
      <c r="AV25" s="18">
        <v>86</v>
      </c>
      <c r="AW25" s="18"/>
      <c r="AX25" s="18"/>
      <c r="AY25" s="18"/>
      <c r="AZ25" s="18">
        <v>1554</v>
      </c>
      <c r="BA25" s="18"/>
      <c r="BB25" s="18"/>
      <c r="BC25" s="18"/>
      <c r="BD25" s="18">
        <v>0.114354</v>
      </c>
      <c r="BE25" s="18">
        <f t="shared" si="10"/>
        <v>11.4354</v>
      </c>
      <c r="BF25" s="18"/>
      <c r="BG25" s="50">
        <v>0.47</v>
      </c>
      <c r="BH25" s="50">
        <f t="shared" si="11"/>
        <v>47</v>
      </c>
      <c r="BI25" s="50"/>
      <c r="BJ25" s="15">
        <v>72</v>
      </c>
      <c r="BK25" s="15"/>
      <c r="BL25" s="46">
        <v>12</v>
      </c>
      <c r="BM25" s="46"/>
      <c r="BN25" s="46"/>
      <c r="BO25" s="46"/>
      <c r="BP25" s="46"/>
      <c r="BQ25" s="46"/>
      <c r="BR25" s="46"/>
      <c r="BS25" s="46"/>
      <c r="BT25" s="18">
        <v>5</v>
      </c>
      <c r="BU25" s="18">
        <v>0</v>
      </c>
      <c r="BV25" s="18">
        <v>1</v>
      </c>
      <c r="BW25" s="18">
        <v>0</v>
      </c>
      <c r="BX25" s="18">
        <v>1</v>
      </c>
      <c r="BY25" s="15"/>
      <c r="BZ25" s="53">
        <v>4</v>
      </c>
    </row>
    <row r="26" spans="1:78">
      <c r="A26" s="22" t="s">
        <v>124</v>
      </c>
      <c r="B26" s="14">
        <v>20</v>
      </c>
      <c r="C26" s="15">
        <v>10606999</v>
      </c>
      <c r="D26" s="15">
        <f t="shared" si="0"/>
        <v>15.7599281464885</v>
      </c>
      <c r="E26" s="16">
        <v>778060000000</v>
      </c>
      <c r="F26" s="17">
        <f t="shared" si="1"/>
        <v>73353.4527532245</v>
      </c>
      <c r="G26" s="17">
        <f t="shared" si="2"/>
        <v>9.3024868483979</v>
      </c>
      <c r="H26" s="18">
        <v>5816</v>
      </c>
      <c r="I26" s="1">
        <v>1</v>
      </c>
      <c r="J26" s="18">
        <v>5816</v>
      </c>
      <c r="K26" s="18"/>
      <c r="L26" s="18">
        <f t="shared" si="3"/>
        <v>369.037215521562</v>
      </c>
      <c r="M26" s="18"/>
      <c r="N26" s="30">
        <v>8370</v>
      </c>
      <c r="O26" s="15"/>
      <c r="P26" s="31">
        <f t="shared" si="4"/>
        <v>531.093791938698</v>
      </c>
      <c r="Q26" s="15"/>
      <c r="R26" s="37">
        <v>10</v>
      </c>
      <c r="S26" s="15"/>
      <c r="T26" s="31">
        <f t="shared" si="5"/>
        <v>0.634520659424968</v>
      </c>
      <c r="U26" s="15"/>
      <c r="V26" s="15"/>
      <c r="W26" s="37">
        <v>85</v>
      </c>
      <c r="X26" s="15"/>
      <c r="Y26" s="15">
        <f t="shared" si="6"/>
        <v>5.39342560511223</v>
      </c>
      <c r="Z26" s="15"/>
      <c r="AA26" s="15"/>
      <c r="AB26" s="15"/>
      <c r="AC26" s="15"/>
      <c r="AD26" s="15">
        <f t="shared" si="7"/>
        <v>0</v>
      </c>
      <c r="AE26" s="15"/>
      <c r="AF26" s="15">
        <v>7</v>
      </c>
      <c r="AG26" s="15"/>
      <c r="AH26" s="15">
        <f t="shared" si="8"/>
        <v>0.752486954733568</v>
      </c>
      <c r="AI26" s="15"/>
      <c r="AJ26" s="15"/>
      <c r="AK26" s="15"/>
      <c r="AL26" s="15">
        <f t="shared" si="9"/>
        <v>0</v>
      </c>
      <c r="AM26" s="15"/>
      <c r="AN26" s="46"/>
      <c r="AO26" s="46"/>
      <c r="AP26" s="46"/>
      <c r="AQ26" s="46"/>
      <c r="AR26" s="46">
        <v>20</v>
      </c>
      <c r="AS26" s="46"/>
      <c r="AT26" s="46"/>
      <c r="AU26" s="46"/>
      <c r="AV26" s="18">
        <v>232</v>
      </c>
      <c r="AW26" s="18"/>
      <c r="AX26" s="18"/>
      <c r="AY26" s="18"/>
      <c r="AZ26" s="18">
        <v>2028</v>
      </c>
      <c r="BA26" s="18"/>
      <c r="BB26" s="18"/>
      <c r="BC26" s="18"/>
      <c r="BD26" s="18">
        <v>0.151016</v>
      </c>
      <c r="BE26" s="18">
        <f t="shared" si="10"/>
        <v>15.1016</v>
      </c>
      <c r="BF26" s="18"/>
      <c r="BG26" s="50">
        <v>0.39</v>
      </c>
      <c r="BH26" s="50">
        <f t="shared" si="11"/>
        <v>39</v>
      </c>
      <c r="BI26" s="50"/>
      <c r="BJ26" s="15"/>
      <c r="BK26" s="15"/>
      <c r="BL26" s="46">
        <v>6</v>
      </c>
      <c r="BM26" s="46"/>
      <c r="BN26" s="46"/>
      <c r="BO26" s="46"/>
      <c r="BP26" s="46">
        <v>4</v>
      </c>
      <c r="BQ26" s="46"/>
      <c r="BR26" s="46"/>
      <c r="BS26" s="46"/>
      <c r="BT26" s="18">
        <v>8</v>
      </c>
      <c r="BU26" s="18">
        <v>1</v>
      </c>
      <c r="BV26" s="18">
        <v>1</v>
      </c>
      <c r="BW26" s="18">
        <v>0</v>
      </c>
      <c r="BX26" s="18">
        <v>0</v>
      </c>
      <c r="BY26" s="15"/>
      <c r="BZ26" s="53">
        <v>4</v>
      </c>
    </row>
    <row r="27" spans="1:78">
      <c r="A27" s="13" t="s">
        <v>125</v>
      </c>
      <c r="B27" s="14">
        <v>19</v>
      </c>
      <c r="C27" s="15">
        <v>64007187</v>
      </c>
      <c r="D27" s="15">
        <f t="shared" si="0"/>
        <v>95.1021743264848</v>
      </c>
      <c r="E27" s="16">
        <v>482630000000</v>
      </c>
      <c r="F27" s="17">
        <f t="shared" si="1"/>
        <v>7540.24700382474</v>
      </c>
      <c r="G27" s="17">
        <f t="shared" si="2"/>
        <v>5.77032520325203</v>
      </c>
      <c r="H27" s="18">
        <v>991</v>
      </c>
      <c r="I27" s="1">
        <v>1</v>
      </c>
      <c r="J27" s="18">
        <v>991</v>
      </c>
      <c r="K27" s="18"/>
      <c r="L27" s="18">
        <f t="shared" si="3"/>
        <v>10.4203716373288</v>
      </c>
      <c r="M27" s="18"/>
      <c r="N27" s="30">
        <v>1435</v>
      </c>
      <c r="O27" s="15"/>
      <c r="P27" s="31">
        <f t="shared" si="4"/>
        <v>15.0890346110664</v>
      </c>
      <c r="Q27" s="15"/>
      <c r="R27" s="37">
        <v>3</v>
      </c>
      <c r="S27" s="15"/>
      <c r="T27" s="31">
        <f t="shared" si="5"/>
        <v>0.0315450200928218</v>
      </c>
      <c r="U27" s="15"/>
      <c r="V27" s="15"/>
      <c r="W27" s="37">
        <v>41</v>
      </c>
      <c r="X27" s="15"/>
      <c r="Y27" s="15">
        <f t="shared" si="6"/>
        <v>0.431115274601897</v>
      </c>
      <c r="Z27" s="15"/>
      <c r="AA27" s="15"/>
      <c r="AB27" s="15"/>
      <c r="AC27" s="15"/>
      <c r="AD27" s="15">
        <f t="shared" si="7"/>
        <v>0</v>
      </c>
      <c r="AE27" s="15"/>
      <c r="AF27" s="15"/>
      <c r="AG27" s="15"/>
      <c r="AH27" s="15">
        <f t="shared" si="8"/>
        <v>0</v>
      </c>
      <c r="AI27" s="15"/>
      <c r="AJ27" s="15">
        <v>1</v>
      </c>
      <c r="AK27" s="15"/>
      <c r="AL27" s="15">
        <f t="shared" si="9"/>
        <v>0.173300457907714</v>
      </c>
      <c r="AM27" s="15"/>
      <c r="AN27" s="46"/>
      <c r="AO27" s="46"/>
      <c r="AP27" s="46"/>
      <c r="AQ27" s="46"/>
      <c r="AR27" s="46">
        <v>27</v>
      </c>
      <c r="AS27" s="46"/>
      <c r="AT27" s="46"/>
      <c r="AU27" s="46"/>
      <c r="AV27" s="18">
        <v>90</v>
      </c>
      <c r="AW27" s="18"/>
      <c r="AX27" s="18"/>
      <c r="AY27" s="18"/>
      <c r="AZ27" s="18">
        <v>1158</v>
      </c>
      <c r="BA27" s="18"/>
      <c r="BB27" s="18"/>
      <c r="BC27" s="18"/>
      <c r="BD27" s="18">
        <v>0.195122</v>
      </c>
      <c r="BE27" s="18">
        <f t="shared" si="10"/>
        <v>19.5122</v>
      </c>
      <c r="BF27" s="18"/>
      <c r="BG27" s="50">
        <v>0.59</v>
      </c>
      <c r="BH27" s="50">
        <f t="shared" si="11"/>
        <v>59</v>
      </c>
      <c r="BI27" s="50"/>
      <c r="BJ27" s="15">
        <v>78</v>
      </c>
      <c r="BK27" s="15"/>
      <c r="BL27" s="46">
        <v>4</v>
      </c>
      <c r="BM27" s="46"/>
      <c r="BN27" s="46"/>
      <c r="BO27" s="46"/>
      <c r="BP27" s="46"/>
      <c r="BQ27" s="46"/>
      <c r="BR27" s="46"/>
      <c r="BS27" s="46"/>
      <c r="BT27" s="18">
        <v>1</v>
      </c>
      <c r="BU27" s="18">
        <v>0</v>
      </c>
      <c r="BV27" s="18">
        <v>1</v>
      </c>
      <c r="BW27" s="18">
        <v>0</v>
      </c>
      <c r="BX27" s="18">
        <v>0</v>
      </c>
      <c r="BY27" s="15"/>
      <c r="BZ27" s="53">
        <v>3</v>
      </c>
    </row>
    <row r="28" spans="1:78">
      <c r="A28" s="13" t="s">
        <v>126</v>
      </c>
      <c r="B28" s="14">
        <v>19</v>
      </c>
      <c r="C28" s="15">
        <v>11027129</v>
      </c>
      <c r="D28" s="15">
        <f t="shared" si="0"/>
        <v>16.3841592425962</v>
      </c>
      <c r="E28" s="16">
        <v>593350000000</v>
      </c>
      <c r="F28" s="17">
        <f t="shared" si="1"/>
        <v>53808.2033863937</v>
      </c>
      <c r="G28" s="17">
        <f t="shared" si="2"/>
        <v>7.094093735055</v>
      </c>
      <c r="H28" s="18">
        <v>1862</v>
      </c>
      <c r="I28" s="1">
        <v>1</v>
      </c>
      <c r="J28" s="18">
        <v>1862</v>
      </c>
      <c r="K28" s="18"/>
      <c r="L28" s="18">
        <f t="shared" si="3"/>
        <v>113.646356363474</v>
      </c>
      <c r="M28" s="18"/>
      <c r="N28" s="30">
        <v>2428</v>
      </c>
      <c r="O28" s="15"/>
      <c r="P28" s="31">
        <f t="shared" si="4"/>
        <v>148.191919038945</v>
      </c>
      <c r="Q28" s="15"/>
      <c r="R28" s="37"/>
      <c r="S28" s="15"/>
      <c r="T28" s="31">
        <f t="shared" si="5"/>
        <v>0</v>
      </c>
      <c r="U28" s="15"/>
      <c r="V28" s="15"/>
      <c r="W28" s="37">
        <v>32</v>
      </c>
      <c r="X28" s="15"/>
      <c r="Y28" s="15">
        <f t="shared" si="6"/>
        <v>1.95310601698774</v>
      </c>
      <c r="Z28" s="15"/>
      <c r="AA28" s="15"/>
      <c r="AB28" s="15"/>
      <c r="AC28" s="15"/>
      <c r="AD28" s="15">
        <f t="shared" si="7"/>
        <v>0</v>
      </c>
      <c r="AE28" s="15"/>
      <c r="AF28" s="15"/>
      <c r="AG28" s="15"/>
      <c r="AH28" s="15">
        <f t="shared" si="8"/>
        <v>0</v>
      </c>
      <c r="AI28" s="15"/>
      <c r="AJ28" s="15"/>
      <c r="AK28" s="15"/>
      <c r="AL28" s="15">
        <f t="shared" si="9"/>
        <v>0</v>
      </c>
      <c r="AM28" s="15"/>
      <c r="AN28" s="46"/>
      <c r="AO28" s="46"/>
      <c r="AP28" s="46"/>
      <c r="AQ28" s="46"/>
      <c r="AR28" s="46">
        <v>9</v>
      </c>
      <c r="AS28" s="46"/>
      <c r="AT28" s="46"/>
      <c r="AU28" s="46"/>
      <c r="AV28" s="18">
        <v>82</v>
      </c>
      <c r="AW28" s="18"/>
      <c r="AX28" s="18"/>
      <c r="AY28" s="18"/>
      <c r="AZ28" s="18">
        <v>626</v>
      </c>
      <c r="BA28" s="18"/>
      <c r="BB28" s="18"/>
      <c r="BC28" s="18"/>
      <c r="BD28" s="18">
        <v>0.213344</v>
      </c>
      <c r="BE28" s="18">
        <f t="shared" si="10"/>
        <v>21.3344</v>
      </c>
      <c r="BF28" s="18"/>
      <c r="BG28" s="50"/>
      <c r="BH28" s="50">
        <f t="shared" si="11"/>
        <v>0</v>
      </c>
      <c r="BI28" s="50"/>
      <c r="BJ28" s="15"/>
      <c r="BK28" s="15"/>
      <c r="BL28" s="46">
        <v>20</v>
      </c>
      <c r="BM28" s="46"/>
      <c r="BN28" s="46"/>
      <c r="BO28" s="46"/>
      <c r="BP28" s="46">
        <v>10</v>
      </c>
      <c r="BQ28" s="46"/>
      <c r="BR28" s="46"/>
      <c r="BS28" s="46"/>
      <c r="BT28" s="18">
        <v>4</v>
      </c>
      <c r="BU28" s="18">
        <v>0</v>
      </c>
      <c r="BV28" s="18">
        <v>3</v>
      </c>
      <c r="BW28" s="18">
        <v>0</v>
      </c>
      <c r="BX28" s="18">
        <v>2</v>
      </c>
      <c r="BY28" s="15">
        <v>1</v>
      </c>
      <c r="BZ28" s="53">
        <v>4</v>
      </c>
    </row>
    <row r="29" spans="1:78">
      <c r="A29" s="20" t="s">
        <v>127</v>
      </c>
      <c r="B29" s="14">
        <v>19</v>
      </c>
      <c r="C29" s="15">
        <v>5617310</v>
      </c>
      <c r="D29" s="15">
        <f t="shared" si="0"/>
        <v>8.34622516477573</v>
      </c>
      <c r="E29" s="16">
        <v>341190000000</v>
      </c>
      <c r="F29" s="17">
        <f t="shared" si="1"/>
        <v>60739.0370123778</v>
      </c>
      <c r="G29" s="17">
        <f t="shared" si="2"/>
        <v>4.07926829268293</v>
      </c>
      <c r="H29" s="18">
        <v>4556</v>
      </c>
      <c r="I29" s="1">
        <v>1</v>
      </c>
      <c r="J29" s="18">
        <v>4556</v>
      </c>
      <c r="K29" s="18"/>
      <c r="L29" s="18">
        <f t="shared" si="3"/>
        <v>545.87551977726</v>
      </c>
      <c r="M29" s="18"/>
      <c r="N29" s="30">
        <v>7322</v>
      </c>
      <c r="O29" s="15"/>
      <c r="P29" s="31">
        <f t="shared" si="4"/>
        <v>877.2828261214</v>
      </c>
      <c r="Q29" s="15"/>
      <c r="R29" s="37">
        <v>18</v>
      </c>
      <c r="S29" s="15"/>
      <c r="T29" s="31">
        <f t="shared" si="5"/>
        <v>2.15666359876881</v>
      </c>
      <c r="U29" s="15"/>
      <c r="V29" s="15"/>
      <c r="W29" s="37">
        <v>39</v>
      </c>
      <c r="X29" s="15"/>
      <c r="Y29" s="15">
        <f t="shared" si="6"/>
        <v>4.67277113066575</v>
      </c>
      <c r="Z29" s="15"/>
      <c r="AA29" s="15"/>
      <c r="AB29" s="15"/>
      <c r="AC29" s="15"/>
      <c r="AD29" s="15">
        <f t="shared" si="7"/>
        <v>0</v>
      </c>
      <c r="AE29" s="15"/>
      <c r="AF29" s="15"/>
      <c r="AG29" s="15"/>
      <c r="AH29" s="15">
        <f t="shared" si="8"/>
        <v>0</v>
      </c>
      <c r="AI29" s="15"/>
      <c r="AJ29" s="15"/>
      <c r="AK29" s="15"/>
      <c r="AL29" s="15">
        <f t="shared" si="9"/>
        <v>0</v>
      </c>
      <c r="AM29" s="15"/>
      <c r="AN29" s="46"/>
      <c r="AO29" s="46"/>
      <c r="AP29" s="46"/>
      <c r="AQ29" s="46"/>
      <c r="AR29" s="46">
        <v>3</v>
      </c>
      <c r="AS29" s="46"/>
      <c r="AT29" s="46"/>
      <c r="AU29" s="46"/>
      <c r="AV29" s="18">
        <v>215</v>
      </c>
      <c r="AW29" s="18"/>
      <c r="AX29" s="18"/>
      <c r="AY29" s="18"/>
      <c r="AZ29" s="18">
        <v>1486</v>
      </c>
      <c r="BA29" s="18"/>
      <c r="BB29" s="18"/>
      <c r="BC29" s="18"/>
      <c r="BD29" s="18">
        <v>0.145315</v>
      </c>
      <c r="BE29" s="18">
        <f t="shared" si="10"/>
        <v>14.5315</v>
      </c>
      <c r="BF29" s="18"/>
      <c r="BG29" s="50"/>
      <c r="BH29" s="50">
        <f t="shared" si="11"/>
        <v>0</v>
      </c>
      <c r="BI29" s="50"/>
      <c r="BJ29" s="15"/>
      <c r="BK29" s="15"/>
      <c r="BL29" s="46">
        <v>2</v>
      </c>
      <c r="BM29" s="46"/>
      <c r="BN29" s="46"/>
      <c r="BO29" s="46"/>
      <c r="BP29" s="46">
        <v>6</v>
      </c>
      <c r="BQ29" s="46"/>
      <c r="BR29" s="46"/>
      <c r="BS29" s="46"/>
      <c r="BT29" s="18">
        <v>17</v>
      </c>
      <c r="BU29" s="18">
        <v>2</v>
      </c>
      <c r="BV29" s="18">
        <v>5</v>
      </c>
      <c r="BW29" s="18">
        <v>0</v>
      </c>
      <c r="BX29" s="18">
        <v>2</v>
      </c>
      <c r="BY29" s="15"/>
      <c r="BZ29" s="53">
        <v>4</v>
      </c>
    </row>
    <row r="30" spans="1:78">
      <c r="A30" s="22" t="s">
        <v>128</v>
      </c>
      <c r="B30" s="14">
        <v>19</v>
      </c>
      <c r="C30" s="15">
        <v>9676135</v>
      </c>
      <c r="D30" s="15">
        <f t="shared" si="0"/>
        <v>14.3768461122436</v>
      </c>
      <c r="E30" s="16">
        <v>207730000000</v>
      </c>
      <c r="F30" s="17">
        <f t="shared" si="1"/>
        <v>21468.2825322301</v>
      </c>
      <c r="G30" s="17">
        <f t="shared" si="2"/>
        <v>2.48362027737924</v>
      </c>
      <c r="H30" s="18">
        <v>807</v>
      </c>
      <c r="I30" s="1">
        <v>1</v>
      </c>
      <c r="J30" s="18">
        <v>807</v>
      </c>
      <c r="K30" s="18"/>
      <c r="L30" s="18">
        <f t="shared" si="3"/>
        <v>56.1319216815393</v>
      </c>
      <c r="M30" s="18"/>
      <c r="N30" s="30">
        <v>1164</v>
      </c>
      <c r="O30" s="15"/>
      <c r="P30" s="31">
        <f t="shared" si="4"/>
        <v>80.9635152878708</v>
      </c>
      <c r="Q30" s="15"/>
      <c r="R30" s="37">
        <v>1</v>
      </c>
      <c r="S30" s="15"/>
      <c r="T30" s="31">
        <f t="shared" si="5"/>
        <v>0.0695562846115728</v>
      </c>
      <c r="U30" s="15"/>
      <c r="V30" s="15"/>
      <c r="W30" s="37">
        <v>11</v>
      </c>
      <c r="X30" s="15"/>
      <c r="Y30" s="15">
        <f t="shared" si="6"/>
        <v>0.765119130727301</v>
      </c>
      <c r="Z30" s="15"/>
      <c r="AA30" s="15"/>
      <c r="AB30" s="15"/>
      <c r="AC30" s="15"/>
      <c r="AD30" s="15">
        <f t="shared" si="7"/>
        <v>0</v>
      </c>
      <c r="AE30" s="15"/>
      <c r="AF30" s="15"/>
      <c r="AG30" s="15"/>
      <c r="AH30" s="15">
        <f t="shared" si="8"/>
        <v>0</v>
      </c>
      <c r="AI30" s="15"/>
      <c r="AJ30" s="15"/>
      <c r="AK30" s="15"/>
      <c r="AL30" s="15">
        <f t="shared" si="9"/>
        <v>0</v>
      </c>
      <c r="AM30" s="15"/>
      <c r="AN30" s="46"/>
      <c r="AO30" s="46"/>
      <c r="AP30" s="46"/>
      <c r="AQ30" s="46"/>
      <c r="AR30" s="46">
        <v>39</v>
      </c>
      <c r="AS30" s="46"/>
      <c r="AT30" s="46"/>
      <c r="AU30" s="46"/>
      <c r="AV30" s="18">
        <v>25</v>
      </c>
      <c r="AW30" s="18"/>
      <c r="AX30" s="18"/>
      <c r="AY30" s="18"/>
      <c r="AZ30" s="18">
        <v>394</v>
      </c>
      <c r="BA30" s="18"/>
      <c r="BB30" s="18"/>
      <c r="BC30" s="18"/>
      <c r="BD30" s="18">
        <v>0.097079</v>
      </c>
      <c r="BE30" s="18">
        <f t="shared" si="10"/>
        <v>9.7079</v>
      </c>
      <c r="BF30" s="18"/>
      <c r="BG30" s="50">
        <v>0.48</v>
      </c>
      <c r="BH30" s="50">
        <f t="shared" si="11"/>
        <v>48</v>
      </c>
      <c r="BI30" s="50"/>
      <c r="BJ30" s="15"/>
      <c r="BK30" s="15"/>
      <c r="BL30" s="46">
        <v>4</v>
      </c>
      <c r="BM30" s="46"/>
      <c r="BN30" s="46"/>
      <c r="BO30" s="46"/>
      <c r="BP30" s="46"/>
      <c r="BQ30" s="46"/>
      <c r="BR30" s="46"/>
      <c r="BS30" s="46"/>
      <c r="BT30" s="18">
        <v>21</v>
      </c>
      <c r="BU30" s="18">
        <v>0</v>
      </c>
      <c r="BV30" s="18">
        <v>3</v>
      </c>
      <c r="BW30" s="18">
        <v>0</v>
      </c>
      <c r="BX30" s="18">
        <v>2</v>
      </c>
      <c r="BY30" s="15">
        <v>1</v>
      </c>
      <c r="BZ30" s="53">
        <v>3</v>
      </c>
    </row>
    <row r="31" spans="1:78">
      <c r="A31" s="22" t="s">
        <v>129</v>
      </c>
      <c r="B31" s="14">
        <v>19</v>
      </c>
      <c r="C31" s="15">
        <v>5255017</v>
      </c>
      <c r="D31" s="15">
        <f t="shared" si="0"/>
        <v>7.80792855062731</v>
      </c>
      <c r="E31" s="16">
        <v>642390000000</v>
      </c>
      <c r="F31" s="17">
        <f t="shared" si="1"/>
        <v>122243.182086756</v>
      </c>
      <c r="G31" s="17">
        <f t="shared" si="2"/>
        <v>7.68041606886657</v>
      </c>
      <c r="H31" s="18">
        <v>2498</v>
      </c>
      <c r="I31" s="1">
        <v>1</v>
      </c>
      <c r="J31" s="18">
        <v>2498</v>
      </c>
      <c r="K31" s="18"/>
      <c r="L31" s="18">
        <f t="shared" si="3"/>
        <v>319.931206311987</v>
      </c>
      <c r="M31" s="18"/>
      <c r="N31" s="30">
        <v>3589</v>
      </c>
      <c r="O31" s="15"/>
      <c r="P31" s="31">
        <f t="shared" si="4"/>
        <v>459.660968556334</v>
      </c>
      <c r="Q31" s="15"/>
      <c r="R31" s="37"/>
      <c r="S31" s="15"/>
      <c r="T31" s="31">
        <f t="shared" si="5"/>
        <v>0</v>
      </c>
      <c r="U31" s="15"/>
      <c r="V31" s="15"/>
      <c r="W31" s="37">
        <v>71</v>
      </c>
      <c r="X31" s="15"/>
      <c r="Y31" s="15">
        <f t="shared" si="6"/>
        <v>9.09332091599323</v>
      </c>
      <c r="Z31" s="15"/>
      <c r="AA31" s="15"/>
      <c r="AB31" s="15"/>
      <c r="AC31" s="15"/>
      <c r="AD31" s="15">
        <f t="shared" si="7"/>
        <v>0</v>
      </c>
      <c r="AE31" s="15"/>
      <c r="AF31" s="15">
        <v>9</v>
      </c>
      <c r="AG31" s="15"/>
      <c r="AH31" s="15">
        <f t="shared" si="8"/>
        <v>1.17181151636856</v>
      </c>
      <c r="AI31" s="15"/>
      <c r="AJ31" s="15"/>
      <c r="AK31" s="15"/>
      <c r="AL31" s="15">
        <f t="shared" si="9"/>
        <v>0</v>
      </c>
      <c r="AM31" s="15"/>
      <c r="AN31" s="46"/>
      <c r="AO31" s="46"/>
      <c r="AP31" s="46"/>
      <c r="AQ31" s="46"/>
      <c r="AR31" s="46">
        <v>55</v>
      </c>
      <c r="AS31" s="46"/>
      <c r="AT31" s="46"/>
      <c r="AU31" s="46"/>
      <c r="AV31" s="18">
        <v>151</v>
      </c>
      <c r="AW31" s="18"/>
      <c r="AX31" s="18"/>
      <c r="AY31" s="18"/>
      <c r="AZ31" s="18">
        <v>1330</v>
      </c>
      <c r="BA31" s="18"/>
      <c r="BB31" s="18"/>
      <c r="BC31" s="18"/>
      <c r="BD31" s="18">
        <v>0.157147</v>
      </c>
      <c r="BE31" s="18">
        <f t="shared" si="10"/>
        <v>15.7147</v>
      </c>
      <c r="BF31" s="18"/>
      <c r="BG31" s="50">
        <v>0.4</v>
      </c>
      <c r="BH31" s="50">
        <f t="shared" si="11"/>
        <v>40</v>
      </c>
      <c r="BI31" s="50"/>
      <c r="BJ31" s="15"/>
      <c r="BK31" s="15"/>
      <c r="BL31" s="46">
        <v>4</v>
      </c>
      <c r="BM31" s="46"/>
      <c r="BN31" s="46"/>
      <c r="BO31" s="46"/>
      <c r="BP31" s="46"/>
      <c r="BQ31" s="46"/>
      <c r="BR31" s="46"/>
      <c r="BS31" s="46"/>
      <c r="BT31" s="18">
        <v>39</v>
      </c>
      <c r="BU31" s="18">
        <v>2</v>
      </c>
      <c r="BV31" s="18">
        <v>1</v>
      </c>
      <c r="BW31" s="18">
        <v>1</v>
      </c>
      <c r="BX31" s="18">
        <v>2</v>
      </c>
      <c r="BY31" s="15">
        <v>1</v>
      </c>
      <c r="BZ31" s="53">
        <v>4</v>
      </c>
    </row>
    <row r="32" spans="1:78">
      <c r="A32" s="22" t="s">
        <v>130</v>
      </c>
      <c r="B32" s="14">
        <v>19</v>
      </c>
      <c r="C32" s="15">
        <v>5576660</v>
      </c>
      <c r="D32" s="15">
        <f t="shared" si="0"/>
        <v>8.28582720686561</v>
      </c>
      <c r="E32" s="16">
        <v>579500000000</v>
      </c>
      <c r="F32" s="17">
        <f t="shared" si="1"/>
        <v>103915.246760606</v>
      </c>
      <c r="G32" s="17">
        <f t="shared" si="2"/>
        <v>6.9285031085605</v>
      </c>
      <c r="H32" s="18">
        <v>2412</v>
      </c>
      <c r="I32" s="1">
        <v>1</v>
      </c>
      <c r="J32" s="18">
        <v>2412</v>
      </c>
      <c r="K32" s="18"/>
      <c r="L32" s="18">
        <f t="shared" si="3"/>
        <v>291.099481051382</v>
      </c>
      <c r="M32" s="18"/>
      <c r="N32" s="30">
        <v>3288</v>
      </c>
      <c r="O32" s="15"/>
      <c r="P32" s="31">
        <f t="shared" si="4"/>
        <v>396.822178149645</v>
      </c>
      <c r="Q32" s="15"/>
      <c r="R32" s="37">
        <v>6</v>
      </c>
      <c r="S32" s="15"/>
      <c r="T32" s="31">
        <f t="shared" si="5"/>
        <v>0.72412806231687</v>
      </c>
      <c r="U32" s="15"/>
      <c r="V32" s="15"/>
      <c r="W32" s="37">
        <v>60</v>
      </c>
      <c r="X32" s="15"/>
      <c r="Y32" s="15">
        <f t="shared" si="6"/>
        <v>7.2412806231687</v>
      </c>
      <c r="Z32" s="15"/>
      <c r="AA32" s="15"/>
      <c r="AB32" s="15"/>
      <c r="AC32" s="15"/>
      <c r="AD32" s="15">
        <f t="shared" si="7"/>
        <v>0</v>
      </c>
      <c r="AE32" s="15"/>
      <c r="AF32" s="15"/>
      <c r="AG32" s="15"/>
      <c r="AH32" s="15">
        <f t="shared" si="8"/>
        <v>0</v>
      </c>
      <c r="AI32" s="15"/>
      <c r="AJ32" s="15">
        <v>1</v>
      </c>
      <c r="AK32" s="15"/>
      <c r="AL32" s="15">
        <f t="shared" si="9"/>
        <v>0.144331320103537</v>
      </c>
      <c r="AM32" s="15"/>
      <c r="AN32" s="46"/>
      <c r="AO32" s="46"/>
      <c r="AP32" s="46"/>
      <c r="AQ32" s="46"/>
      <c r="AR32" s="46">
        <v>7</v>
      </c>
      <c r="AS32" s="46"/>
      <c r="AT32" s="46"/>
      <c r="AU32" s="46"/>
      <c r="AV32" s="18">
        <v>145</v>
      </c>
      <c r="AW32" s="18"/>
      <c r="AX32" s="18"/>
      <c r="AY32" s="18"/>
      <c r="AZ32" s="18">
        <v>1526</v>
      </c>
      <c r="BA32" s="18"/>
      <c r="BB32" s="18"/>
      <c r="BC32" s="18"/>
      <c r="BD32" s="18">
        <v>0.152372</v>
      </c>
      <c r="BE32" s="18">
        <f t="shared" si="10"/>
        <v>15.2372</v>
      </c>
      <c r="BF32" s="18"/>
      <c r="BG32" s="50"/>
      <c r="BH32" s="50">
        <f t="shared" si="11"/>
        <v>0</v>
      </c>
      <c r="BI32" s="50"/>
      <c r="BJ32" s="15"/>
      <c r="BK32" s="15"/>
      <c r="BL32" s="46">
        <v>4</v>
      </c>
      <c r="BM32" s="46"/>
      <c r="BN32" s="46"/>
      <c r="BO32" s="46"/>
      <c r="BP32" s="46">
        <v>6</v>
      </c>
      <c r="BQ32" s="46"/>
      <c r="BR32" s="46"/>
      <c r="BS32" s="46"/>
      <c r="BT32" s="18">
        <v>13</v>
      </c>
      <c r="BU32" s="18">
        <v>1</v>
      </c>
      <c r="BV32" s="18">
        <v>7</v>
      </c>
      <c r="BW32" s="18">
        <v>0</v>
      </c>
      <c r="BX32" s="18">
        <v>4</v>
      </c>
      <c r="BY32" s="15"/>
      <c r="BZ32" s="53">
        <v>4</v>
      </c>
    </row>
    <row r="33" spans="1:78">
      <c r="A33" s="23" t="s">
        <v>131</v>
      </c>
      <c r="B33" s="14">
        <v>19</v>
      </c>
      <c r="C33" s="15">
        <v>6757689</v>
      </c>
      <c r="D33" s="15">
        <f t="shared" si="0"/>
        <v>10.040605554532</v>
      </c>
      <c r="E33" s="16">
        <v>83640000000</v>
      </c>
      <c r="F33" s="17">
        <f t="shared" si="1"/>
        <v>12377.0123188563</v>
      </c>
      <c r="G33" s="17">
        <f t="shared" si="2"/>
        <v>1</v>
      </c>
      <c r="H33" s="18">
        <v>259</v>
      </c>
      <c r="I33" s="1">
        <v>1</v>
      </c>
      <c r="J33" s="18">
        <v>259</v>
      </c>
      <c r="K33" s="18"/>
      <c r="L33" s="18">
        <f t="shared" si="3"/>
        <v>25.795256928811</v>
      </c>
      <c r="M33" s="18"/>
      <c r="N33" s="30">
        <v>451</v>
      </c>
      <c r="O33" s="15"/>
      <c r="P33" s="31">
        <f t="shared" si="4"/>
        <v>44.9176095555744</v>
      </c>
      <c r="Q33" s="15"/>
      <c r="R33" s="37">
        <v>10</v>
      </c>
      <c r="S33" s="15"/>
      <c r="T33" s="31">
        <f t="shared" si="5"/>
        <v>0.995955865977259</v>
      </c>
      <c r="U33" s="15"/>
      <c r="V33" s="15"/>
      <c r="W33" s="37">
        <v>30</v>
      </c>
      <c r="X33" s="15"/>
      <c r="Y33" s="15">
        <f t="shared" si="6"/>
        <v>2.98786759793178</v>
      </c>
      <c r="Z33" s="15"/>
      <c r="AA33" s="15"/>
      <c r="AB33" s="15"/>
      <c r="AC33" s="15"/>
      <c r="AD33" s="15">
        <f t="shared" si="7"/>
        <v>0</v>
      </c>
      <c r="AE33" s="15"/>
      <c r="AF33" s="15"/>
      <c r="AG33" s="15"/>
      <c r="AH33" s="15">
        <f t="shared" si="8"/>
        <v>0</v>
      </c>
      <c r="AI33" s="15"/>
      <c r="AJ33" s="15"/>
      <c r="AK33" s="15"/>
      <c r="AL33" s="15">
        <f t="shared" si="9"/>
        <v>0</v>
      </c>
      <c r="AM33" s="15"/>
      <c r="AN33" s="46"/>
      <c r="AO33" s="46"/>
      <c r="AP33" s="46"/>
      <c r="AQ33" s="46"/>
      <c r="AR33" s="46"/>
      <c r="AS33" s="46"/>
      <c r="AT33" s="46"/>
      <c r="AU33" s="46"/>
      <c r="AV33" s="18">
        <v>13</v>
      </c>
      <c r="AW33" s="18"/>
      <c r="AX33" s="18"/>
      <c r="AY33" s="18"/>
      <c r="AZ33" s="18">
        <v>211</v>
      </c>
      <c r="BA33" s="18"/>
      <c r="BB33" s="18"/>
      <c r="BC33" s="18"/>
      <c r="BD33" s="18">
        <v>0.390244</v>
      </c>
      <c r="BE33" s="18">
        <f t="shared" si="10"/>
        <v>39.0244</v>
      </c>
      <c r="BF33" s="18"/>
      <c r="BG33" s="50"/>
      <c r="BH33" s="50">
        <f t="shared" si="11"/>
        <v>0</v>
      </c>
      <c r="BI33" s="50"/>
      <c r="BJ33" s="15"/>
      <c r="BK33" s="15"/>
      <c r="BL33" s="46">
        <v>6</v>
      </c>
      <c r="BM33" s="46"/>
      <c r="BN33" s="46"/>
      <c r="BO33" s="46"/>
      <c r="BP33" s="46">
        <v>10</v>
      </c>
      <c r="BQ33" s="46"/>
      <c r="BR33" s="46"/>
      <c r="BS33" s="46"/>
      <c r="BT33" s="18">
        <v>5</v>
      </c>
      <c r="BU33" s="18">
        <v>0</v>
      </c>
      <c r="BV33" s="18">
        <v>0</v>
      </c>
      <c r="BW33" s="18">
        <v>0</v>
      </c>
      <c r="BX33" s="18">
        <v>0</v>
      </c>
      <c r="BY33" s="15">
        <v>1</v>
      </c>
      <c r="BZ33" s="53">
        <v>4</v>
      </c>
    </row>
    <row r="34" spans="1:78">
      <c r="A34" s="20" t="s">
        <v>132</v>
      </c>
      <c r="B34" s="14">
        <v>18</v>
      </c>
      <c r="C34" s="15">
        <v>5213944</v>
      </c>
      <c r="D34" s="15">
        <f t="shared" si="0"/>
        <v>7.74690209736181</v>
      </c>
      <c r="E34" s="16">
        <v>289850000000</v>
      </c>
      <c r="F34" s="17">
        <f t="shared" si="1"/>
        <v>55591.3143677799</v>
      </c>
      <c r="G34" s="17">
        <f t="shared" si="2"/>
        <v>3.46544715447154</v>
      </c>
      <c r="H34" s="18">
        <v>2575</v>
      </c>
      <c r="I34" s="1">
        <v>1</v>
      </c>
      <c r="J34" s="18">
        <v>2575</v>
      </c>
      <c r="K34" s="18"/>
      <c r="L34" s="18">
        <f t="shared" si="3"/>
        <v>332.390930934433</v>
      </c>
      <c r="M34" s="18"/>
      <c r="N34" s="30">
        <v>3809</v>
      </c>
      <c r="O34" s="15"/>
      <c r="P34" s="31">
        <f t="shared" si="4"/>
        <v>491.680410069613</v>
      </c>
      <c r="Q34" s="15"/>
      <c r="R34" s="37"/>
      <c r="S34" s="15"/>
      <c r="T34" s="31">
        <f t="shared" si="5"/>
        <v>0</v>
      </c>
      <c r="U34" s="15"/>
      <c r="V34" s="15"/>
      <c r="W34" s="37">
        <v>53</v>
      </c>
      <c r="X34" s="15"/>
      <c r="Y34" s="15">
        <f t="shared" si="6"/>
        <v>6.841444403699</v>
      </c>
      <c r="Z34" s="15"/>
      <c r="AA34" s="15"/>
      <c r="AB34" s="15"/>
      <c r="AC34" s="15"/>
      <c r="AD34" s="15">
        <f t="shared" si="7"/>
        <v>0</v>
      </c>
      <c r="AE34" s="15"/>
      <c r="AF34" s="15"/>
      <c r="AG34" s="15"/>
      <c r="AH34" s="15">
        <f t="shared" si="8"/>
        <v>0</v>
      </c>
      <c r="AI34" s="15"/>
      <c r="AJ34" s="15"/>
      <c r="AK34" s="15"/>
      <c r="AL34" s="15">
        <f t="shared" si="9"/>
        <v>0</v>
      </c>
      <c r="AM34" s="15"/>
      <c r="AN34" s="46"/>
      <c r="AO34" s="46"/>
      <c r="AP34" s="46"/>
      <c r="AQ34" s="46"/>
      <c r="AR34" s="46">
        <v>34</v>
      </c>
      <c r="AS34" s="46"/>
      <c r="AT34" s="46"/>
      <c r="AU34" s="46"/>
      <c r="AV34" s="18">
        <v>125</v>
      </c>
      <c r="AW34" s="18"/>
      <c r="AX34" s="18"/>
      <c r="AY34" s="18"/>
      <c r="AZ34" s="18">
        <v>618</v>
      </c>
      <c r="BA34" s="18"/>
      <c r="BB34" s="18"/>
      <c r="BC34" s="18"/>
      <c r="BD34" s="18">
        <v>0.229194</v>
      </c>
      <c r="BE34" s="18">
        <f t="shared" si="10"/>
        <v>22.9194</v>
      </c>
      <c r="BF34" s="18"/>
      <c r="BG34" s="50">
        <v>0.44</v>
      </c>
      <c r="BH34" s="50">
        <f t="shared" si="11"/>
        <v>44</v>
      </c>
      <c r="BI34" s="50"/>
      <c r="BJ34" s="15"/>
      <c r="BK34" s="15"/>
      <c r="BL34" s="46">
        <v>8</v>
      </c>
      <c r="BM34" s="46"/>
      <c r="BN34" s="46"/>
      <c r="BO34" s="46"/>
      <c r="BP34" s="46">
        <v>8</v>
      </c>
      <c r="BQ34" s="46"/>
      <c r="BR34" s="46"/>
      <c r="BS34" s="46"/>
      <c r="BT34" s="18">
        <v>6</v>
      </c>
      <c r="BU34" s="18">
        <v>0</v>
      </c>
      <c r="BV34" s="18">
        <v>5</v>
      </c>
      <c r="BW34" s="18">
        <v>0</v>
      </c>
      <c r="BX34" s="18">
        <v>2</v>
      </c>
      <c r="BY34" s="15"/>
      <c r="BZ34" s="53">
        <v>3</v>
      </c>
    </row>
    <row r="35" spans="1:78">
      <c r="A35" s="22" t="s">
        <v>133</v>
      </c>
      <c r="B35" s="14">
        <v>18</v>
      </c>
      <c r="C35" s="15">
        <v>11738763</v>
      </c>
      <c r="D35" s="15">
        <f t="shared" si="0"/>
        <v>17.4415083294207</v>
      </c>
      <c r="E35" s="16">
        <v>696310000000</v>
      </c>
      <c r="F35" s="17">
        <f t="shared" si="1"/>
        <v>59317.1529231828</v>
      </c>
      <c r="G35" s="17">
        <f t="shared" si="2"/>
        <v>8.32508369201339</v>
      </c>
      <c r="H35" s="18">
        <v>4961</v>
      </c>
      <c r="I35" s="1">
        <v>1</v>
      </c>
      <c r="J35" s="18">
        <v>4961</v>
      </c>
      <c r="K35" s="18"/>
      <c r="L35" s="18">
        <f t="shared" si="3"/>
        <v>284.436409185534</v>
      </c>
      <c r="M35" s="18"/>
      <c r="N35" s="30">
        <v>8535</v>
      </c>
      <c r="O35" s="32"/>
      <c r="P35" s="31">
        <f t="shared" si="4"/>
        <v>489.349879540119</v>
      </c>
      <c r="Q35" s="32"/>
      <c r="R35" s="38">
        <v>5</v>
      </c>
      <c r="S35" s="32"/>
      <c r="T35" s="31">
        <f t="shared" si="5"/>
        <v>0.286672454329302</v>
      </c>
      <c r="U35" s="32"/>
      <c r="V35" s="15"/>
      <c r="W35" s="37">
        <v>46</v>
      </c>
      <c r="X35" s="15"/>
      <c r="Y35" s="15">
        <f t="shared" si="6"/>
        <v>2.63738657982958</v>
      </c>
      <c r="Z35" s="15"/>
      <c r="AA35" s="15"/>
      <c r="AB35" s="15"/>
      <c r="AC35" s="15"/>
      <c r="AD35" s="15">
        <f t="shared" si="7"/>
        <v>0</v>
      </c>
      <c r="AE35" s="15"/>
      <c r="AF35" s="15"/>
      <c r="AG35" s="15"/>
      <c r="AH35" s="15">
        <f t="shared" si="8"/>
        <v>0</v>
      </c>
      <c r="AI35" s="15"/>
      <c r="AJ35" s="15"/>
      <c r="AK35" s="15"/>
      <c r="AL35" s="15">
        <f t="shared" si="9"/>
        <v>0</v>
      </c>
      <c r="AM35" s="15"/>
      <c r="AN35" s="46"/>
      <c r="AO35" s="46"/>
      <c r="AP35" s="46"/>
      <c r="AQ35" s="46"/>
      <c r="AR35" s="46">
        <v>26</v>
      </c>
      <c r="AS35" s="46"/>
      <c r="AT35" s="46"/>
      <c r="AU35" s="46"/>
      <c r="AV35" s="18">
        <v>144</v>
      </c>
      <c r="AW35" s="18"/>
      <c r="AX35" s="18"/>
      <c r="AY35" s="18"/>
      <c r="AZ35" s="18">
        <v>1638</v>
      </c>
      <c r="BA35" s="18"/>
      <c r="BB35" s="18"/>
      <c r="BC35" s="18"/>
      <c r="BD35" s="18">
        <v>0.144933</v>
      </c>
      <c r="BE35" s="18">
        <f t="shared" si="10"/>
        <v>14.4933</v>
      </c>
      <c r="BF35" s="18"/>
      <c r="BG35" s="50">
        <v>0.39</v>
      </c>
      <c r="BH35" s="50">
        <f t="shared" si="11"/>
        <v>39</v>
      </c>
      <c r="BI35" s="50"/>
      <c r="BJ35" s="15"/>
      <c r="BK35" s="15"/>
      <c r="BL35" s="46"/>
      <c r="BM35" s="46"/>
      <c r="BN35" s="46"/>
      <c r="BO35" s="46"/>
      <c r="BP35" s="46"/>
      <c r="BQ35" s="46"/>
      <c r="BR35" s="46"/>
      <c r="BS35" s="46"/>
      <c r="BT35" s="18">
        <v>40</v>
      </c>
      <c r="BU35" s="18">
        <v>0</v>
      </c>
      <c r="BV35" s="18">
        <v>2</v>
      </c>
      <c r="BW35" s="18">
        <v>0</v>
      </c>
      <c r="BX35" s="18">
        <v>2</v>
      </c>
      <c r="BY35" s="15">
        <v>12</v>
      </c>
      <c r="BZ35" s="53">
        <v>4</v>
      </c>
    </row>
    <row r="36" spans="1:78">
      <c r="A36" s="22" t="s">
        <v>134</v>
      </c>
      <c r="B36" s="14">
        <v>18</v>
      </c>
      <c r="C36" s="15">
        <v>19764771</v>
      </c>
      <c r="D36" s="15">
        <f t="shared" si="0"/>
        <v>29.3665881171289</v>
      </c>
      <c r="E36" s="16">
        <v>371970000000</v>
      </c>
      <c r="F36" s="17">
        <f t="shared" si="1"/>
        <v>18819.8487096056</v>
      </c>
      <c r="G36" s="17">
        <f t="shared" si="2"/>
        <v>4.44727403156385</v>
      </c>
      <c r="H36" s="18">
        <v>768</v>
      </c>
      <c r="I36" s="1">
        <v>1</v>
      </c>
      <c r="J36" s="18">
        <v>768</v>
      </c>
      <c r="K36" s="18"/>
      <c r="L36" s="18">
        <f t="shared" si="3"/>
        <v>26.1521698379405</v>
      </c>
      <c r="M36" s="18"/>
      <c r="N36" s="30">
        <v>1056</v>
      </c>
      <c r="O36" s="15"/>
      <c r="P36" s="31">
        <f t="shared" si="4"/>
        <v>35.9592335271682</v>
      </c>
      <c r="Q36" s="15"/>
      <c r="R36" s="37"/>
      <c r="S36" s="15"/>
      <c r="T36" s="31">
        <f t="shared" si="5"/>
        <v>0</v>
      </c>
      <c r="U36" s="15"/>
      <c r="V36" s="15"/>
      <c r="W36" s="37">
        <v>52</v>
      </c>
      <c r="X36" s="15"/>
      <c r="Y36" s="15">
        <f t="shared" si="6"/>
        <v>1.77071983277722</v>
      </c>
      <c r="Z36" s="15"/>
      <c r="AA36" s="15"/>
      <c r="AB36" s="15"/>
      <c r="AC36" s="15"/>
      <c r="AD36" s="15">
        <f t="shared" si="7"/>
        <v>0</v>
      </c>
      <c r="AE36" s="15"/>
      <c r="AF36" s="15"/>
      <c r="AG36" s="15"/>
      <c r="AH36" s="15">
        <f t="shared" si="8"/>
        <v>0</v>
      </c>
      <c r="AI36" s="15"/>
      <c r="AJ36" s="15"/>
      <c r="AK36" s="15"/>
      <c r="AL36" s="15">
        <f t="shared" si="9"/>
        <v>0</v>
      </c>
      <c r="AM36" s="15"/>
      <c r="AN36" s="46"/>
      <c r="AO36" s="46"/>
      <c r="AP36" s="46"/>
      <c r="AQ36" s="46"/>
      <c r="AR36" s="46">
        <v>3</v>
      </c>
      <c r="AS36" s="46"/>
      <c r="AT36" s="46"/>
      <c r="AU36" s="46"/>
      <c r="AV36" s="18">
        <v>37</v>
      </c>
      <c r="AW36" s="18"/>
      <c r="AX36" s="18"/>
      <c r="AY36" s="18"/>
      <c r="AZ36" s="18">
        <v>314</v>
      </c>
      <c r="BA36" s="18"/>
      <c r="BB36" s="18"/>
      <c r="BC36" s="18"/>
      <c r="BD36" s="18">
        <v>0.130682</v>
      </c>
      <c r="BE36" s="18">
        <f t="shared" si="10"/>
        <v>13.0682</v>
      </c>
      <c r="BF36" s="18"/>
      <c r="BG36" s="50">
        <v>0.59</v>
      </c>
      <c r="BH36" s="50">
        <f t="shared" si="11"/>
        <v>59</v>
      </c>
      <c r="BI36" s="50"/>
      <c r="BJ36" s="15">
        <v>73</v>
      </c>
      <c r="BK36" s="15"/>
      <c r="BL36" s="46">
        <v>8</v>
      </c>
      <c r="BM36" s="46"/>
      <c r="BN36" s="46"/>
      <c r="BO36" s="46"/>
      <c r="BP36" s="46">
        <v>6</v>
      </c>
      <c r="BQ36" s="46"/>
      <c r="BR36" s="46"/>
      <c r="BS36" s="46"/>
      <c r="BT36" s="18">
        <v>15</v>
      </c>
      <c r="BU36" s="18">
        <v>0</v>
      </c>
      <c r="BV36" s="18">
        <v>0</v>
      </c>
      <c r="BW36" s="18">
        <v>0</v>
      </c>
      <c r="BX36" s="18">
        <v>1</v>
      </c>
      <c r="BY36" s="15"/>
      <c r="BZ36" s="53">
        <v>6</v>
      </c>
    </row>
    <row r="37" spans="1:78">
      <c r="A37" s="22" t="s">
        <v>135</v>
      </c>
      <c r="B37" s="14">
        <v>18</v>
      </c>
      <c r="C37" s="15">
        <v>10735859</v>
      </c>
      <c r="D37" s="15">
        <f t="shared" si="0"/>
        <v>15.9513889301612</v>
      </c>
      <c r="E37" s="16">
        <v>286350000000</v>
      </c>
      <c r="F37" s="17">
        <f t="shared" si="1"/>
        <v>26672.2951558883</v>
      </c>
      <c r="G37" s="17">
        <f t="shared" si="2"/>
        <v>3.42360114777618</v>
      </c>
      <c r="H37" s="18">
        <v>1719</v>
      </c>
      <c r="I37" s="1">
        <v>1</v>
      </c>
      <c r="J37" s="18">
        <v>1719</v>
      </c>
      <c r="K37" s="18"/>
      <c r="L37" s="18">
        <f t="shared" si="3"/>
        <v>107.764910474327</v>
      </c>
      <c r="M37" s="18"/>
      <c r="N37" s="30">
        <v>2631</v>
      </c>
      <c r="O37" s="15"/>
      <c r="P37" s="31">
        <f t="shared" si="4"/>
        <v>164.938615158787</v>
      </c>
      <c r="Q37" s="15"/>
      <c r="R37" s="37">
        <v>1</v>
      </c>
      <c r="S37" s="15"/>
      <c r="T37" s="31">
        <f t="shared" si="5"/>
        <v>0.062690465662785</v>
      </c>
      <c r="U37" s="15"/>
      <c r="V37" s="15"/>
      <c r="W37" s="37">
        <v>43</v>
      </c>
      <c r="X37" s="15"/>
      <c r="Y37" s="15">
        <f t="shared" si="6"/>
        <v>2.69569002349976</v>
      </c>
      <c r="Z37" s="15"/>
      <c r="AA37" s="15"/>
      <c r="AB37" s="15"/>
      <c r="AC37" s="15"/>
      <c r="AD37" s="15">
        <f t="shared" si="7"/>
        <v>0</v>
      </c>
      <c r="AE37" s="15"/>
      <c r="AF37" s="15"/>
      <c r="AG37" s="15"/>
      <c r="AH37" s="15">
        <f t="shared" si="8"/>
        <v>0</v>
      </c>
      <c r="AI37" s="15"/>
      <c r="AJ37" s="15"/>
      <c r="AK37" s="15"/>
      <c r="AL37" s="15">
        <f t="shared" si="9"/>
        <v>0</v>
      </c>
      <c r="AM37" s="15"/>
      <c r="AN37" s="46"/>
      <c r="AO37" s="46"/>
      <c r="AP37" s="46"/>
      <c r="AQ37" s="46"/>
      <c r="AR37" s="46">
        <v>2</v>
      </c>
      <c r="AS37" s="46"/>
      <c r="AT37" s="46"/>
      <c r="AU37" s="46"/>
      <c r="AV37" s="18">
        <v>82</v>
      </c>
      <c r="AW37" s="18"/>
      <c r="AX37" s="18"/>
      <c r="AY37" s="18"/>
      <c r="AZ37" s="18">
        <v>589</v>
      </c>
      <c r="BA37" s="18"/>
      <c r="BB37" s="18"/>
      <c r="BC37" s="18"/>
      <c r="BD37" s="18">
        <v>0.13607</v>
      </c>
      <c r="BE37" s="18">
        <f t="shared" si="10"/>
        <v>13.607</v>
      </c>
      <c r="BF37" s="18"/>
      <c r="BG37" s="50"/>
      <c r="BH37" s="50">
        <f t="shared" si="11"/>
        <v>0</v>
      </c>
      <c r="BI37" s="50"/>
      <c r="BJ37" s="15"/>
      <c r="BK37" s="15"/>
      <c r="BL37" s="46">
        <v>2</v>
      </c>
      <c r="BM37" s="46"/>
      <c r="BN37" s="46"/>
      <c r="BO37" s="46"/>
      <c r="BP37" s="46">
        <v>4</v>
      </c>
      <c r="BQ37" s="46"/>
      <c r="BR37" s="46"/>
      <c r="BS37" s="46"/>
      <c r="BT37" s="18">
        <v>20</v>
      </c>
      <c r="BU37" s="18">
        <v>1</v>
      </c>
      <c r="BV37" s="18">
        <v>3</v>
      </c>
      <c r="BW37" s="18">
        <v>0</v>
      </c>
      <c r="BX37" s="18">
        <v>2</v>
      </c>
      <c r="BY37" s="15"/>
      <c r="BZ37" s="53">
        <v>4</v>
      </c>
    </row>
    <row r="38" spans="1:78">
      <c r="A38" s="22" t="s">
        <v>136</v>
      </c>
      <c r="B38" s="14">
        <v>18</v>
      </c>
      <c r="C38" s="15">
        <v>673036</v>
      </c>
      <c r="D38" s="15">
        <f t="shared" si="0"/>
        <v>1</v>
      </c>
      <c r="E38" s="16">
        <v>94260000000</v>
      </c>
      <c r="F38" s="17">
        <f t="shared" si="1"/>
        <v>140051.943729607</v>
      </c>
      <c r="G38" s="17">
        <f t="shared" si="2"/>
        <v>1.12697274031564</v>
      </c>
      <c r="H38" s="18">
        <v>703</v>
      </c>
      <c r="I38" s="1">
        <v>1</v>
      </c>
      <c r="J38" s="18">
        <v>703</v>
      </c>
      <c r="K38" s="18"/>
      <c r="L38" s="18">
        <f t="shared" si="3"/>
        <v>703</v>
      </c>
      <c r="M38" s="18"/>
      <c r="N38" s="30">
        <v>966</v>
      </c>
      <c r="O38" s="15"/>
      <c r="P38" s="31">
        <f t="shared" si="4"/>
        <v>966</v>
      </c>
      <c r="Q38" s="15"/>
      <c r="R38" s="37">
        <v>12</v>
      </c>
      <c r="S38" s="15"/>
      <c r="T38" s="31">
        <f t="shared" si="5"/>
        <v>12</v>
      </c>
      <c r="U38" s="15"/>
      <c r="V38" s="15"/>
      <c r="W38" s="37">
        <v>16</v>
      </c>
      <c r="X38" s="15"/>
      <c r="Y38" s="15">
        <f t="shared" si="6"/>
        <v>16</v>
      </c>
      <c r="Z38" s="15"/>
      <c r="AA38" s="15"/>
      <c r="AB38" s="15"/>
      <c r="AC38" s="15"/>
      <c r="AD38" s="15">
        <f t="shared" si="7"/>
        <v>0</v>
      </c>
      <c r="AE38" s="15"/>
      <c r="AF38" s="15"/>
      <c r="AG38" s="15"/>
      <c r="AH38" s="15">
        <f t="shared" si="8"/>
        <v>0</v>
      </c>
      <c r="AI38" s="15"/>
      <c r="AJ38" s="15"/>
      <c r="AK38" s="15"/>
      <c r="AL38" s="15">
        <f t="shared" si="9"/>
        <v>0</v>
      </c>
      <c r="AM38" s="15"/>
      <c r="AN38" s="46"/>
      <c r="AO38" s="46"/>
      <c r="AP38" s="46"/>
      <c r="AQ38" s="46"/>
      <c r="AR38" s="46">
        <v>2</v>
      </c>
      <c r="AS38" s="46"/>
      <c r="AT38" s="46"/>
      <c r="AU38" s="46"/>
      <c r="AV38" s="18">
        <v>23</v>
      </c>
      <c r="AW38" s="18"/>
      <c r="AX38" s="18"/>
      <c r="AY38" s="18"/>
      <c r="AZ38" s="18">
        <v>255</v>
      </c>
      <c r="BA38" s="18"/>
      <c r="BB38" s="18"/>
      <c r="BC38" s="18"/>
      <c r="BD38" s="18">
        <v>0.076605</v>
      </c>
      <c r="BE38" s="18">
        <f t="shared" si="10"/>
        <v>7.6605</v>
      </c>
      <c r="BF38" s="18"/>
      <c r="BG38" s="50"/>
      <c r="BH38" s="50">
        <f t="shared" si="11"/>
        <v>0</v>
      </c>
      <c r="BI38" s="50"/>
      <c r="BJ38" s="15"/>
      <c r="BK38" s="15"/>
      <c r="BL38" s="46"/>
      <c r="BM38" s="46"/>
      <c r="BN38" s="46"/>
      <c r="BO38" s="46"/>
      <c r="BP38" s="46">
        <v>6</v>
      </c>
      <c r="BQ38" s="46"/>
      <c r="BR38" s="46"/>
      <c r="BS38" s="46"/>
      <c r="BT38" s="18">
        <v>7</v>
      </c>
      <c r="BU38" s="18">
        <v>0</v>
      </c>
      <c r="BV38" s="18">
        <v>0</v>
      </c>
      <c r="BW38" s="18">
        <v>0</v>
      </c>
      <c r="BX38" s="18">
        <v>1</v>
      </c>
      <c r="BY38" s="15">
        <v>1</v>
      </c>
      <c r="BZ38" s="53">
        <v>4</v>
      </c>
    </row>
    <row r="39" spans="1:78">
      <c r="A39" s="23" t="s">
        <v>137</v>
      </c>
      <c r="B39" s="14">
        <v>18</v>
      </c>
      <c r="C39" s="15">
        <v>19015088</v>
      </c>
      <c r="D39" s="15">
        <f t="shared" si="0"/>
        <v>28.2527056502178</v>
      </c>
      <c r="E39" s="16">
        <v>313930000000</v>
      </c>
      <c r="F39" s="17">
        <f t="shared" si="1"/>
        <v>16509.5212812057</v>
      </c>
      <c r="G39" s="17">
        <f t="shared" si="2"/>
        <v>3.75334768053563</v>
      </c>
      <c r="H39" s="18">
        <v>2170</v>
      </c>
      <c r="I39" s="1">
        <v>1</v>
      </c>
      <c r="J39" s="18">
        <v>2170</v>
      </c>
      <c r="K39" s="18"/>
      <c r="L39" s="18">
        <f t="shared" si="3"/>
        <v>76.8068031028834</v>
      </c>
      <c r="M39" s="18"/>
      <c r="N39" s="30">
        <v>3699</v>
      </c>
      <c r="O39" s="15"/>
      <c r="P39" s="31">
        <f t="shared" si="4"/>
        <v>130.925513676298</v>
      </c>
      <c r="Q39" s="15"/>
      <c r="R39" s="37"/>
      <c r="S39" s="15"/>
      <c r="T39" s="31">
        <f t="shared" si="5"/>
        <v>0</v>
      </c>
      <c r="U39" s="15"/>
      <c r="V39" s="15"/>
      <c r="W39" s="37">
        <v>60</v>
      </c>
      <c r="X39" s="15"/>
      <c r="Y39" s="15">
        <f t="shared" si="6"/>
        <v>2.12369040837466</v>
      </c>
      <c r="Z39" s="15"/>
      <c r="AA39" s="15"/>
      <c r="AB39" s="15"/>
      <c r="AC39" s="15"/>
      <c r="AD39" s="15">
        <f t="shared" si="7"/>
        <v>0</v>
      </c>
      <c r="AE39" s="15"/>
      <c r="AF39" s="15"/>
      <c r="AG39" s="15"/>
      <c r="AH39" s="15">
        <f t="shared" si="8"/>
        <v>0</v>
      </c>
      <c r="AI39" s="15"/>
      <c r="AJ39" s="15"/>
      <c r="AK39" s="15"/>
      <c r="AL39" s="15">
        <f t="shared" si="9"/>
        <v>0</v>
      </c>
      <c r="AM39" s="15"/>
      <c r="AN39" s="46"/>
      <c r="AO39" s="46"/>
      <c r="AP39" s="46"/>
      <c r="AQ39" s="46"/>
      <c r="AR39" s="46">
        <v>9</v>
      </c>
      <c r="AS39" s="46"/>
      <c r="AT39" s="46"/>
      <c r="AU39" s="46"/>
      <c r="AV39" s="18">
        <v>178</v>
      </c>
      <c r="AW39" s="18"/>
      <c r="AX39" s="18"/>
      <c r="AY39" s="18"/>
      <c r="AZ39" s="18">
        <v>815</v>
      </c>
      <c r="BA39" s="18"/>
      <c r="BB39" s="18"/>
      <c r="BC39" s="18"/>
      <c r="BD39" s="18">
        <v>0.218978</v>
      </c>
      <c r="BE39" s="18">
        <f t="shared" si="10"/>
        <v>21.8978</v>
      </c>
      <c r="BF39" s="18"/>
      <c r="BG39" s="50">
        <v>0.61</v>
      </c>
      <c r="BH39" s="50">
        <f t="shared" si="11"/>
        <v>61</v>
      </c>
      <c r="BI39" s="50"/>
      <c r="BJ39" s="15"/>
      <c r="BK39" s="15"/>
      <c r="BL39" s="46">
        <v>4</v>
      </c>
      <c r="BM39" s="46"/>
      <c r="BN39" s="46"/>
      <c r="BO39" s="46"/>
      <c r="BP39" s="46">
        <v>12</v>
      </c>
      <c r="BQ39" s="46"/>
      <c r="BR39" s="46"/>
      <c r="BS39" s="46"/>
      <c r="BT39" s="18">
        <v>5</v>
      </c>
      <c r="BU39" s="18">
        <v>0</v>
      </c>
      <c r="BV39" s="18">
        <v>1</v>
      </c>
      <c r="BW39" s="18">
        <v>0</v>
      </c>
      <c r="BX39" s="18">
        <v>0</v>
      </c>
      <c r="BY39" s="15"/>
      <c r="BZ39" s="53">
        <v>4</v>
      </c>
    </row>
    <row r="40" spans="1:78">
      <c r="A40" s="19" t="s">
        <v>138</v>
      </c>
      <c r="B40" s="14">
        <v>17</v>
      </c>
      <c r="C40" s="15">
        <v>33962757</v>
      </c>
      <c r="D40" s="15">
        <f t="shared" si="0"/>
        <v>50.4620213480408</v>
      </c>
      <c r="E40" s="16">
        <v>1032230000000</v>
      </c>
      <c r="F40" s="17">
        <f t="shared" si="1"/>
        <v>30392.9978358353</v>
      </c>
      <c r="G40" s="17">
        <f t="shared" si="2"/>
        <v>12.341343854615</v>
      </c>
      <c r="H40" s="18">
        <v>2600</v>
      </c>
      <c r="I40" s="1">
        <v>1</v>
      </c>
      <c r="J40" s="18">
        <v>2600</v>
      </c>
      <c r="K40" s="18"/>
      <c r="L40" s="18">
        <f t="shared" si="3"/>
        <v>51.5238971912675</v>
      </c>
      <c r="M40" s="18"/>
      <c r="N40" s="30">
        <v>3223</v>
      </c>
      <c r="O40" s="15"/>
      <c r="P40" s="31">
        <f t="shared" si="4"/>
        <v>63.8698156336366</v>
      </c>
      <c r="Q40" s="15"/>
      <c r="R40" s="37"/>
      <c r="S40" s="15"/>
      <c r="T40" s="31">
        <f t="shared" si="5"/>
        <v>0</v>
      </c>
      <c r="U40" s="15"/>
      <c r="V40" s="15"/>
      <c r="W40" s="37">
        <v>33</v>
      </c>
      <c r="X40" s="15"/>
      <c r="Y40" s="15">
        <f t="shared" si="6"/>
        <v>0.653957156658395</v>
      </c>
      <c r="Z40" s="15"/>
      <c r="AA40" s="15"/>
      <c r="AB40" s="15"/>
      <c r="AC40" s="15"/>
      <c r="AD40" s="15">
        <f t="shared" si="7"/>
        <v>0</v>
      </c>
      <c r="AE40" s="15"/>
      <c r="AF40" s="15"/>
      <c r="AG40" s="15"/>
      <c r="AH40" s="15">
        <f t="shared" si="8"/>
        <v>0</v>
      </c>
      <c r="AI40" s="15"/>
      <c r="AJ40" s="15"/>
      <c r="AK40" s="15"/>
      <c r="AL40" s="15">
        <f t="shared" si="9"/>
        <v>0</v>
      </c>
      <c r="AM40" s="15"/>
      <c r="AN40" s="46"/>
      <c r="AO40" s="46"/>
      <c r="AP40" s="46"/>
      <c r="AQ40" s="46"/>
      <c r="AR40" s="46">
        <v>8</v>
      </c>
      <c r="AS40" s="46"/>
      <c r="AT40" s="46"/>
      <c r="AU40" s="46"/>
      <c r="AV40" s="18">
        <v>114</v>
      </c>
      <c r="AW40" s="18"/>
      <c r="AX40" s="18"/>
      <c r="AY40" s="18"/>
      <c r="AZ40" s="18">
        <v>674</v>
      </c>
      <c r="BA40" s="18"/>
      <c r="BB40" s="18"/>
      <c r="BC40" s="18"/>
      <c r="BD40" s="18">
        <v>0.129383</v>
      </c>
      <c r="BE40" s="18">
        <f t="shared" si="10"/>
        <v>12.9383</v>
      </c>
      <c r="BF40" s="18"/>
      <c r="BG40" s="50"/>
      <c r="BH40" s="50">
        <f t="shared" si="11"/>
        <v>0</v>
      </c>
      <c r="BI40" s="50"/>
      <c r="BJ40" s="15"/>
      <c r="BK40" s="15"/>
      <c r="BL40" s="46">
        <v>12</v>
      </c>
      <c r="BM40" s="46"/>
      <c r="BN40" s="46"/>
      <c r="BO40" s="46"/>
      <c r="BP40" s="46">
        <v>2</v>
      </c>
      <c r="BQ40" s="46"/>
      <c r="BR40" s="46"/>
      <c r="BS40" s="46"/>
      <c r="BT40" s="18">
        <v>10</v>
      </c>
      <c r="BU40" s="18">
        <v>1</v>
      </c>
      <c r="BV40" s="18">
        <v>1</v>
      </c>
      <c r="BW40" s="18">
        <v>0</v>
      </c>
      <c r="BX40" s="18">
        <v>3</v>
      </c>
      <c r="BY40" s="15"/>
      <c r="BZ40" s="53">
        <v>5</v>
      </c>
    </row>
    <row r="41" spans="1:78">
      <c r="A41" s="19" t="s">
        <v>139</v>
      </c>
      <c r="B41" s="14">
        <v>17</v>
      </c>
      <c r="C41" s="15">
        <v>87473805</v>
      </c>
      <c r="D41" s="15">
        <f t="shared" si="0"/>
        <v>129.968983828502</v>
      </c>
      <c r="E41" s="16">
        <v>1660310000000</v>
      </c>
      <c r="F41" s="17">
        <f t="shared" si="1"/>
        <v>18980.653693983</v>
      </c>
      <c r="G41" s="17">
        <f t="shared" si="2"/>
        <v>19.8506695361071</v>
      </c>
      <c r="H41" s="18">
        <v>1994</v>
      </c>
      <c r="I41" s="1">
        <v>1</v>
      </c>
      <c r="J41" s="18">
        <v>1994</v>
      </c>
      <c r="K41" s="18"/>
      <c r="L41" s="18">
        <f t="shared" si="3"/>
        <v>15.3421219529664</v>
      </c>
      <c r="M41" s="18"/>
      <c r="N41" s="30">
        <v>2598</v>
      </c>
      <c r="O41" s="15"/>
      <c r="P41" s="31">
        <f t="shared" si="4"/>
        <v>19.9893845706152</v>
      </c>
      <c r="Q41" s="15"/>
      <c r="R41" s="37"/>
      <c r="S41" s="15"/>
      <c r="T41" s="31">
        <f t="shared" si="5"/>
        <v>0</v>
      </c>
      <c r="U41" s="15"/>
      <c r="V41" s="15"/>
      <c r="W41" s="37">
        <v>82</v>
      </c>
      <c r="X41" s="15"/>
      <c r="Y41" s="15">
        <f t="shared" si="6"/>
        <v>0.630919759349673</v>
      </c>
      <c r="Z41" s="15"/>
      <c r="AA41" s="15"/>
      <c r="AB41" s="15"/>
      <c r="AC41" s="15"/>
      <c r="AD41" s="15">
        <f t="shared" si="7"/>
        <v>0</v>
      </c>
      <c r="AE41" s="15"/>
      <c r="AF41" s="15"/>
      <c r="AG41" s="15"/>
      <c r="AH41" s="15">
        <f t="shared" si="8"/>
        <v>0</v>
      </c>
      <c r="AI41" s="15"/>
      <c r="AJ41" s="15"/>
      <c r="AK41" s="15"/>
      <c r="AL41" s="15">
        <f t="shared" si="9"/>
        <v>0</v>
      </c>
      <c r="AM41" s="15"/>
      <c r="AN41" s="46"/>
      <c r="AO41" s="46"/>
      <c r="AP41" s="46"/>
      <c r="AQ41" s="46"/>
      <c r="AR41" s="46">
        <v>3</v>
      </c>
      <c r="AS41" s="46"/>
      <c r="AT41" s="46"/>
      <c r="AU41" s="46"/>
      <c r="AV41" s="18">
        <v>69</v>
      </c>
      <c r="AW41" s="18"/>
      <c r="AX41" s="18"/>
      <c r="AY41" s="18"/>
      <c r="AZ41" s="18">
        <v>1558</v>
      </c>
      <c r="BA41" s="18"/>
      <c r="BB41" s="18"/>
      <c r="BC41" s="18"/>
      <c r="BD41" s="18">
        <v>0.143187</v>
      </c>
      <c r="BE41" s="18">
        <f t="shared" si="10"/>
        <v>14.3187</v>
      </c>
      <c r="BF41" s="18"/>
      <c r="BG41" s="50">
        <v>0.67</v>
      </c>
      <c r="BH41" s="50">
        <f t="shared" si="11"/>
        <v>67</v>
      </c>
      <c r="BI41" s="50"/>
      <c r="BJ41" s="15"/>
      <c r="BK41" s="15"/>
      <c r="BL41" s="46">
        <v>4</v>
      </c>
      <c r="BM41" s="46"/>
      <c r="BN41" s="46"/>
      <c r="BO41" s="46"/>
      <c r="BP41" s="46"/>
      <c r="BQ41" s="46"/>
      <c r="BR41" s="46"/>
      <c r="BS41" s="46"/>
      <c r="BT41" s="18">
        <v>51</v>
      </c>
      <c r="BU41" s="18">
        <v>3</v>
      </c>
      <c r="BV41" s="18">
        <v>6</v>
      </c>
      <c r="BW41" s="18">
        <v>0</v>
      </c>
      <c r="BX41" s="18">
        <v>1</v>
      </c>
      <c r="BY41" s="15"/>
      <c r="BZ41" s="53">
        <v>7</v>
      </c>
    </row>
    <row r="42" spans="1:78">
      <c r="A42" s="22" t="s">
        <v>140</v>
      </c>
      <c r="B42" s="14">
        <v>17</v>
      </c>
      <c r="C42" s="15">
        <v>9120813</v>
      </c>
      <c r="D42" s="15">
        <f t="shared" si="0"/>
        <v>13.5517461175925</v>
      </c>
      <c r="E42" s="16">
        <v>556920000000</v>
      </c>
      <c r="F42" s="17">
        <f t="shared" si="1"/>
        <v>61060.3462651849</v>
      </c>
      <c r="G42" s="17">
        <f t="shared" si="2"/>
        <v>6.65853658536585</v>
      </c>
      <c r="H42" s="18">
        <v>5570</v>
      </c>
      <c r="I42" s="1">
        <v>1</v>
      </c>
      <c r="J42" s="18">
        <v>5570</v>
      </c>
      <c r="K42" s="18"/>
      <c r="L42" s="18">
        <f t="shared" si="3"/>
        <v>411.017145072485</v>
      </c>
      <c r="M42" s="18"/>
      <c r="N42" s="30">
        <v>8330</v>
      </c>
      <c r="O42" s="15"/>
      <c r="P42" s="31">
        <f t="shared" si="4"/>
        <v>614.680936885781</v>
      </c>
      <c r="Q42" s="15"/>
      <c r="R42" s="37"/>
      <c r="S42" s="15"/>
      <c r="T42" s="31">
        <f t="shared" si="5"/>
        <v>0</v>
      </c>
      <c r="U42" s="15"/>
      <c r="V42" s="15"/>
      <c r="W42" s="37">
        <v>40</v>
      </c>
      <c r="X42" s="15"/>
      <c r="Y42" s="15">
        <f t="shared" si="6"/>
        <v>2.95164915671443</v>
      </c>
      <c r="Z42" s="15"/>
      <c r="AA42" s="15"/>
      <c r="AB42" s="15"/>
      <c r="AC42" s="15"/>
      <c r="AD42" s="15">
        <f t="shared" si="7"/>
        <v>0</v>
      </c>
      <c r="AE42" s="15"/>
      <c r="AF42" s="15"/>
      <c r="AG42" s="15"/>
      <c r="AH42" s="15">
        <f t="shared" si="8"/>
        <v>0</v>
      </c>
      <c r="AI42" s="15"/>
      <c r="AJ42" s="15"/>
      <c r="AK42" s="15"/>
      <c r="AL42" s="15">
        <f t="shared" si="9"/>
        <v>0</v>
      </c>
      <c r="AM42" s="15"/>
      <c r="AN42" s="46"/>
      <c r="AO42" s="46"/>
      <c r="AP42" s="46"/>
      <c r="AQ42" s="46"/>
      <c r="AR42" s="46">
        <v>7</v>
      </c>
      <c r="AS42" s="46"/>
      <c r="AT42" s="46"/>
      <c r="AU42" s="46"/>
      <c r="AV42" s="18">
        <v>214</v>
      </c>
      <c r="AW42" s="18"/>
      <c r="AX42" s="18"/>
      <c r="AY42" s="18"/>
      <c r="AZ42" s="18">
        <v>1753</v>
      </c>
      <c r="BA42" s="18"/>
      <c r="BB42" s="18"/>
      <c r="BC42" s="18"/>
      <c r="BD42" s="18">
        <v>0.137695</v>
      </c>
      <c r="BE42" s="18">
        <f t="shared" si="10"/>
        <v>13.7695</v>
      </c>
      <c r="BF42" s="18"/>
      <c r="BG42" s="50"/>
      <c r="BH42" s="50">
        <f t="shared" si="11"/>
        <v>0</v>
      </c>
      <c r="BI42" s="50"/>
      <c r="BJ42" s="15"/>
      <c r="BK42" s="15"/>
      <c r="BL42" s="46">
        <v>4</v>
      </c>
      <c r="BM42" s="46"/>
      <c r="BN42" s="46"/>
      <c r="BO42" s="46"/>
      <c r="BP42" s="46">
        <v>23</v>
      </c>
      <c r="BQ42" s="46"/>
      <c r="BR42" s="46"/>
      <c r="BS42" s="46"/>
      <c r="BT42" s="18">
        <v>6</v>
      </c>
      <c r="BU42" s="18">
        <v>0</v>
      </c>
      <c r="BV42" s="18">
        <v>2</v>
      </c>
      <c r="BW42" s="18">
        <v>0</v>
      </c>
      <c r="BX42" s="18">
        <v>5</v>
      </c>
      <c r="BY42" s="15"/>
      <c r="BZ42" s="53">
        <v>3</v>
      </c>
    </row>
    <row r="43" spans="1:78">
      <c r="A43" s="22" t="s">
        <v>141</v>
      </c>
      <c r="B43" s="14">
        <v>17</v>
      </c>
      <c r="C43" s="15">
        <v>52886363</v>
      </c>
      <c r="D43" s="15">
        <f t="shared" si="0"/>
        <v>78.5788026197707</v>
      </c>
      <c r="E43" s="16">
        <v>474540000000</v>
      </c>
      <c r="F43" s="17">
        <f t="shared" si="1"/>
        <v>8972.82348570651</v>
      </c>
      <c r="G43" s="17">
        <f t="shared" si="2"/>
        <v>5.67360114777618</v>
      </c>
      <c r="H43" s="18">
        <v>581</v>
      </c>
      <c r="I43" s="1">
        <v>1</v>
      </c>
      <c r="J43" s="18">
        <v>581</v>
      </c>
      <c r="K43" s="18"/>
      <c r="L43" s="18">
        <f t="shared" si="3"/>
        <v>7.39385153030849</v>
      </c>
      <c r="M43" s="18"/>
      <c r="N43" s="30">
        <v>759</v>
      </c>
      <c r="O43" s="15"/>
      <c r="P43" s="31">
        <f t="shared" si="4"/>
        <v>9.65909347935308</v>
      </c>
      <c r="Q43" s="15"/>
      <c r="R43" s="37"/>
      <c r="S43" s="15"/>
      <c r="T43" s="31">
        <f t="shared" si="5"/>
        <v>0</v>
      </c>
      <c r="U43" s="15"/>
      <c r="V43" s="15"/>
      <c r="W43" s="37">
        <v>33</v>
      </c>
      <c r="X43" s="15"/>
      <c r="Y43" s="15">
        <f t="shared" si="6"/>
        <v>0.41996058605883</v>
      </c>
      <c r="Z43" s="15"/>
      <c r="AA43" s="15"/>
      <c r="AB43" s="15"/>
      <c r="AC43" s="15"/>
      <c r="AD43" s="15">
        <f t="shared" si="7"/>
        <v>0</v>
      </c>
      <c r="AE43" s="15"/>
      <c r="AF43" s="15"/>
      <c r="AG43" s="15"/>
      <c r="AH43" s="15">
        <f t="shared" si="8"/>
        <v>0</v>
      </c>
      <c r="AI43" s="15"/>
      <c r="AJ43" s="15"/>
      <c r="AK43" s="15"/>
      <c r="AL43" s="15">
        <f t="shared" si="9"/>
        <v>0</v>
      </c>
      <c r="AM43" s="15"/>
      <c r="AN43" s="46"/>
      <c r="AO43" s="46"/>
      <c r="AP43" s="46"/>
      <c r="AQ43" s="46"/>
      <c r="AR43" s="46">
        <v>2</v>
      </c>
      <c r="AS43" s="46"/>
      <c r="AT43" s="46"/>
      <c r="AU43" s="46"/>
      <c r="AV43" s="18">
        <v>38</v>
      </c>
      <c r="AW43" s="18"/>
      <c r="AX43" s="18"/>
      <c r="AY43" s="18"/>
      <c r="AZ43" s="18">
        <v>430</v>
      </c>
      <c r="BA43" s="18"/>
      <c r="BB43" s="18"/>
      <c r="BC43" s="18"/>
      <c r="BD43" s="18">
        <v>0.160738</v>
      </c>
      <c r="BE43" s="18">
        <f t="shared" si="10"/>
        <v>16.0738</v>
      </c>
      <c r="BF43" s="18"/>
      <c r="BG43" s="50">
        <v>0.65</v>
      </c>
      <c r="BH43" s="50">
        <f t="shared" si="11"/>
        <v>65</v>
      </c>
      <c r="BI43" s="50"/>
      <c r="BJ43" s="15"/>
      <c r="BK43" s="15"/>
      <c r="BL43" s="46">
        <v>8</v>
      </c>
      <c r="BM43" s="46"/>
      <c r="BN43" s="46"/>
      <c r="BO43" s="46"/>
      <c r="BP43" s="46">
        <v>57</v>
      </c>
      <c r="BQ43" s="46"/>
      <c r="BR43" s="46"/>
      <c r="BS43" s="46"/>
      <c r="BT43" s="18">
        <v>47</v>
      </c>
      <c r="BU43" s="18">
        <v>4</v>
      </c>
      <c r="BV43" s="18">
        <v>13</v>
      </c>
      <c r="BW43" s="18">
        <v>3</v>
      </c>
      <c r="BX43" s="18">
        <v>11</v>
      </c>
      <c r="BY43" s="15"/>
      <c r="BZ43" s="53">
        <v>2</v>
      </c>
    </row>
    <row r="44" spans="1:78">
      <c r="A44" s="22" t="s">
        <v>142</v>
      </c>
      <c r="B44" s="14">
        <v>17</v>
      </c>
      <c r="C44" s="15">
        <v>5977412</v>
      </c>
      <c r="D44" s="15">
        <f t="shared" si="0"/>
        <v>8.88126638099596</v>
      </c>
      <c r="E44" s="16">
        <v>482730000000</v>
      </c>
      <c r="F44" s="17">
        <f t="shared" si="1"/>
        <v>80759.0308314033</v>
      </c>
      <c r="G44" s="17">
        <f t="shared" si="2"/>
        <v>5.77152080344333</v>
      </c>
      <c r="H44" s="18">
        <v>3482</v>
      </c>
      <c r="I44" s="1">
        <v>1</v>
      </c>
      <c r="J44" s="18">
        <v>3482</v>
      </c>
      <c r="K44" s="18"/>
      <c r="L44" s="18">
        <f t="shared" si="3"/>
        <v>392.061205083404</v>
      </c>
      <c r="M44" s="18"/>
      <c r="N44" s="30">
        <v>4664</v>
      </c>
      <c r="O44" s="15"/>
      <c r="P44" s="31">
        <f t="shared" si="4"/>
        <v>525.150333288052</v>
      </c>
      <c r="Q44" s="15"/>
      <c r="R44" s="37"/>
      <c r="S44" s="15"/>
      <c r="T44" s="31">
        <f t="shared" si="5"/>
        <v>0</v>
      </c>
      <c r="U44" s="15"/>
      <c r="V44" s="15"/>
      <c r="W44" s="37">
        <v>49</v>
      </c>
      <c r="X44" s="15"/>
      <c r="Y44" s="15">
        <f t="shared" si="6"/>
        <v>5.51723120306916</v>
      </c>
      <c r="Z44" s="15"/>
      <c r="AA44" s="15"/>
      <c r="AB44" s="15"/>
      <c r="AC44" s="15"/>
      <c r="AD44" s="15">
        <f t="shared" si="7"/>
        <v>0</v>
      </c>
      <c r="AE44" s="15"/>
      <c r="AF44" s="15"/>
      <c r="AG44" s="15"/>
      <c r="AH44" s="15">
        <f t="shared" si="8"/>
        <v>0</v>
      </c>
      <c r="AI44" s="15"/>
      <c r="AJ44" s="15"/>
      <c r="AK44" s="15"/>
      <c r="AL44" s="15">
        <f t="shared" si="9"/>
        <v>0</v>
      </c>
      <c r="AM44" s="15"/>
      <c r="AN44" s="46"/>
      <c r="AO44" s="46"/>
      <c r="AP44" s="46"/>
      <c r="AQ44" s="46"/>
      <c r="AR44" s="46">
        <v>15</v>
      </c>
      <c r="AS44" s="46"/>
      <c r="AT44" s="46"/>
      <c r="AU44" s="46"/>
      <c r="AV44" s="18">
        <v>134</v>
      </c>
      <c r="AW44" s="18"/>
      <c r="AX44" s="18"/>
      <c r="AY44" s="18"/>
      <c r="AZ44" s="18">
        <v>1026</v>
      </c>
      <c r="BA44" s="18"/>
      <c r="BB44" s="18"/>
      <c r="BC44" s="18"/>
      <c r="BD44" s="18">
        <v>0.160163</v>
      </c>
      <c r="BE44" s="18">
        <f t="shared" si="10"/>
        <v>16.0163</v>
      </c>
      <c r="BF44" s="18"/>
      <c r="BG44" s="50"/>
      <c r="BH44" s="50">
        <f t="shared" si="11"/>
        <v>0</v>
      </c>
      <c r="BI44" s="50"/>
      <c r="BJ44" s="15"/>
      <c r="BK44" s="15"/>
      <c r="BL44" s="46">
        <v>2</v>
      </c>
      <c r="BM44" s="46"/>
      <c r="BN44" s="46"/>
      <c r="BO44" s="46"/>
      <c r="BP44" s="46">
        <v>28</v>
      </c>
      <c r="BQ44" s="46"/>
      <c r="BR44" s="46"/>
      <c r="BS44" s="46"/>
      <c r="BT44" s="18">
        <v>13</v>
      </c>
      <c r="BU44" s="18">
        <v>1</v>
      </c>
      <c r="BV44" s="18">
        <v>5</v>
      </c>
      <c r="BW44" s="18">
        <v>0</v>
      </c>
      <c r="BX44" s="18">
        <v>4</v>
      </c>
      <c r="BY44" s="15"/>
      <c r="BZ44" s="53">
        <v>4</v>
      </c>
    </row>
    <row r="45" spans="1:78">
      <c r="A45" s="22" t="s">
        <v>143</v>
      </c>
      <c r="B45" s="14">
        <v>17</v>
      </c>
      <c r="C45" s="15">
        <v>10047817</v>
      </c>
      <c r="D45" s="15">
        <f t="shared" si="0"/>
        <v>14.929092945994</v>
      </c>
      <c r="E45" s="16">
        <v>287010000000</v>
      </c>
      <c r="F45" s="17">
        <f t="shared" si="1"/>
        <v>28564.4135437578</v>
      </c>
      <c r="G45" s="17">
        <f t="shared" si="2"/>
        <v>3.43149210903874</v>
      </c>
      <c r="H45" s="18">
        <v>3968</v>
      </c>
      <c r="I45" s="1">
        <v>1</v>
      </c>
      <c r="J45" s="18">
        <v>3968</v>
      </c>
      <c r="K45" s="18"/>
      <c r="L45" s="18">
        <f t="shared" si="3"/>
        <v>265.789757914579</v>
      </c>
      <c r="M45" s="18"/>
      <c r="N45" s="30">
        <v>6740</v>
      </c>
      <c r="O45" s="15"/>
      <c r="P45" s="31">
        <f t="shared" si="4"/>
        <v>451.467481941599</v>
      </c>
      <c r="Q45" s="15"/>
      <c r="R45" s="37">
        <v>3</v>
      </c>
      <c r="S45" s="15"/>
      <c r="T45" s="31">
        <f t="shared" si="5"/>
        <v>0.20094991777816</v>
      </c>
      <c r="U45" s="15"/>
      <c r="V45" s="15"/>
      <c r="W45" s="37">
        <v>18</v>
      </c>
      <c r="X45" s="15"/>
      <c r="Y45" s="15">
        <f t="shared" si="6"/>
        <v>1.20569950666896</v>
      </c>
      <c r="Z45" s="15"/>
      <c r="AA45" s="15"/>
      <c r="AB45" s="15"/>
      <c r="AC45" s="15"/>
      <c r="AD45" s="15">
        <f t="shared" si="7"/>
        <v>0</v>
      </c>
      <c r="AE45" s="15"/>
      <c r="AF45" s="15"/>
      <c r="AG45" s="15"/>
      <c r="AH45" s="15">
        <f t="shared" si="8"/>
        <v>0</v>
      </c>
      <c r="AI45" s="15"/>
      <c r="AJ45" s="15"/>
      <c r="AK45" s="15"/>
      <c r="AL45" s="15">
        <f t="shared" si="9"/>
        <v>0</v>
      </c>
      <c r="AM45" s="15"/>
      <c r="AN45" s="46"/>
      <c r="AO45" s="46"/>
      <c r="AP45" s="46"/>
      <c r="AQ45" s="46"/>
      <c r="AR45" s="46">
        <v>4</v>
      </c>
      <c r="AS45" s="46"/>
      <c r="AT45" s="46"/>
      <c r="AU45" s="46"/>
      <c r="AV45" s="18">
        <v>210</v>
      </c>
      <c r="AW45" s="18"/>
      <c r="AX45" s="18"/>
      <c r="AY45" s="18"/>
      <c r="AZ45" s="18">
        <v>2090</v>
      </c>
      <c r="BA45" s="18"/>
      <c r="BB45" s="18"/>
      <c r="BC45" s="18"/>
      <c r="BD45" s="18">
        <v>0.108605</v>
      </c>
      <c r="BE45" s="18">
        <f t="shared" si="10"/>
        <v>10.8605</v>
      </c>
      <c r="BF45" s="18"/>
      <c r="BG45" s="50"/>
      <c r="BH45" s="50">
        <f t="shared" si="11"/>
        <v>0</v>
      </c>
      <c r="BI45" s="50"/>
      <c r="BJ45" s="15"/>
      <c r="BK45" s="15"/>
      <c r="BL45" s="46"/>
      <c r="BM45" s="46"/>
      <c r="BN45" s="46"/>
      <c r="BO45" s="46"/>
      <c r="BP45" s="46">
        <v>4</v>
      </c>
      <c r="BQ45" s="46"/>
      <c r="BR45" s="46"/>
      <c r="BS45" s="46"/>
      <c r="BT45" s="18">
        <v>4</v>
      </c>
      <c r="BU45" s="18">
        <v>0</v>
      </c>
      <c r="BV45" s="18">
        <v>1</v>
      </c>
      <c r="BW45" s="18">
        <v>0</v>
      </c>
      <c r="BX45" s="18">
        <v>0</v>
      </c>
      <c r="BY45" s="15"/>
      <c r="BZ45" s="53">
        <v>4</v>
      </c>
    </row>
    <row r="46" spans="1:78">
      <c r="A46" s="24" t="s">
        <v>144</v>
      </c>
      <c r="B46" s="14">
        <v>17</v>
      </c>
      <c r="C46" s="15">
        <v>71668011</v>
      </c>
      <c r="D46" s="15">
        <f t="shared" si="0"/>
        <v>106.484662038881</v>
      </c>
      <c r="E46" s="16">
        <v>609720000000</v>
      </c>
      <c r="F46" s="17">
        <f t="shared" si="1"/>
        <v>8507.56134420976</v>
      </c>
      <c r="G46" s="17">
        <f t="shared" si="2"/>
        <v>7.28981348637016</v>
      </c>
      <c r="H46" s="18">
        <v>408</v>
      </c>
      <c r="I46" s="1">
        <v>1</v>
      </c>
      <c r="J46" s="18">
        <v>408</v>
      </c>
      <c r="K46" s="18"/>
      <c r="L46" s="18">
        <f t="shared" si="3"/>
        <v>3.83153772748066</v>
      </c>
      <c r="M46" s="18"/>
      <c r="N46" s="30">
        <v>572</v>
      </c>
      <c r="O46" s="15"/>
      <c r="P46" s="31">
        <f>N46/D46</f>
        <v>5.37166563754641</v>
      </c>
      <c r="Q46" s="15"/>
      <c r="R46" s="37"/>
      <c r="S46" s="15"/>
      <c r="T46" s="31">
        <f t="shared" si="5"/>
        <v>0</v>
      </c>
      <c r="U46" s="15"/>
      <c r="V46" s="15"/>
      <c r="W46" s="37">
        <v>42</v>
      </c>
      <c r="X46" s="15"/>
      <c r="Y46" s="15">
        <f t="shared" si="6"/>
        <v>0.394423001358303</v>
      </c>
      <c r="Z46" s="15"/>
      <c r="AA46" s="15"/>
      <c r="AB46" s="15"/>
      <c r="AC46" s="15"/>
      <c r="AD46" s="15">
        <f t="shared" si="7"/>
        <v>0</v>
      </c>
      <c r="AE46" s="15"/>
      <c r="AF46" s="15"/>
      <c r="AG46" s="15"/>
      <c r="AH46" s="15">
        <f t="shared" si="8"/>
        <v>0</v>
      </c>
      <c r="AI46" s="15"/>
      <c r="AJ46" s="15"/>
      <c r="AK46" s="15"/>
      <c r="AL46" s="15">
        <f t="shared" si="9"/>
        <v>0</v>
      </c>
      <c r="AM46" s="15"/>
      <c r="AN46" s="46"/>
      <c r="AO46" s="46"/>
      <c r="AP46" s="46"/>
      <c r="AQ46" s="46"/>
      <c r="AR46" s="46">
        <v>7</v>
      </c>
      <c r="AS46" s="46"/>
      <c r="AT46" s="46"/>
      <c r="AU46" s="46"/>
      <c r="AV46" s="18">
        <v>36</v>
      </c>
      <c r="AW46" s="18"/>
      <c r="AX46" s="18"/>
      <c r="AY46" s="18"/>
      <c r="AZ46" s="18">
        <v>438</v>
      </c>
      <c r="BA46" s="18"/>
      <c r="BB46" s="18"/>
      <c r="BC46" s="18"/>
      <c r="BD46" s="18">
        <v>0.160839</v>
      </c>
      <c r="BE46" s="18">
        <f t="shared" si="10"/>
        <v>16.0839</v>
      </c>
      <c r="BF46" s="18"/>
      <c r="BG46" s="50">
        <v>0.74</v>
      </c>
      <c r="BH46" s="50">
        <f t="shared" si="11"/>
        <v>74</v>
      </c>
      <c r="BI46" s="50"/>
      <c r="BJ46" s="15"/>
      <c r="BK46" s="15"/>
      <c r="BL46" s="46"/>
      <c r="BM46" s="46"/>
      <c r="BN46" s="46"/>
      <c r="BO46" s="46"/>
      <c r="BP46" s="46"/>
      <c r="BQ46" s="46"/>
      <c r="BR46" s="46"/>
      <c r="BS46" s="46"/>
      <c r="BT46" s="18">
        <v>4</v>
      </c>
      <c r="BU46" s="18">
        <v>0</v>
      </c>
      <c r="BV46" s="18">
        <v>5</v>
      </c>
      <c r="BW46" s="18">
        <v>0</v>
      </c>
      <c r="BX46" s="18">
        <v>0</v>
      </c>
      <c r="BY46" s="15"/>
      <c r="BZ46" s="53">
        <v>2</v>
      </c>
    </row>
    <row r="47" ht="409.5" hidden="1" spans="1:78">
      <c r="A47" s="8" t="s">
        <v>145</v>
      </c>
      <c r="B47" s="8"/>
      <c r="C47" s="25" t="s">
        <v>146</v>
      </c>
      <c r="D47" s="25"/>
      <c r="E47" s="26" t="s">
        <v>147</v>
      </c>
      <c r="F47" s="27"/>
      <c r="G47" s="27"/>
      <c r="H47" s="28"/>
      <c r="I47" s="1">
        <v>1</v>
      </c>
      <c r="J47" s="28"/>
      <c r="K47" s="28"/>
      <c r="L47" s="28"/>
      <c r="M47" s="28"/>
      <c r="N47" s="9"/>
      <c r="O47" s="33"/>
      <c r="P47" s="33"/>
      <c r="Q47" s="33"/>
      <c r="R47" s="39" t="s">
        <v>148</v>
      </c>
      <c r="S47" s="33"/>
      <c r="T47" s="33"/>
      <c r="U47" s="33"/>
      <c r="V47" s="40" t="s">
        <v>149</v>
      </c>
      <c r="W47" s="41" t="s">
        <v>150</v>
      </c>
      <c r="X47" s="42"/>
      <c r="Y47" s="42"/>
      <c r="Z47" s="42"/>
      <c r="AA47" s="42" t="s">
        <v>151</v>
      </c>
      <c r="AB47" s="45" t="s">
        <v>151</v>
      </c>
      <c r="AC47" s="42"/>
      <c r="AD47" s="15" t="e">
        <f t="shared" si="7"/>
        <v>#VALUE!</v>
      </c>
      <c r="AE47" s="42"/>
      <c r="AF47" s="42" t="s">
        <v>152</v>
      </c>
      <c r="AG47" s="42"/>
      <c r="AH47" s="42"/>
      <c r="AI47" s="42"/>
      <c r="AJ47" s="42" t="s">
        <v>153</v>
      </c>
      <c r="AK47" s="42"/>
      <c r="AL47" s="42"/>
      <c r="AM47" s="42"/>
      <c r="AN47" s="28"/>
      <c r="AO47" s="28"/>
      <c r="AP47" s="28"/>
      <c r="AQ47" s="28"/>
      <c r="AR47" s="28"/>
      <c r="AS47" s="28"/>
      <c r="AT47" s="28"/>
      <c r="AU47" s="28"/>
      <c r="AV47" s="48"/>
      <c r="AW47" s="48"/>
      <c r="AX47" s="48"/>
      <c r="AY47" s="48"/>
      <c r="AZ47" s="49"/>
      <c r="BA47" s="18"/>
      <c r="BB47" s="18"/>
      <c r="BC47" s="18"/>
      <c r="BD47" s="18"/>
      <c r="BE47" s="18"/>
      <c r="BF47" s="18"/>
      <c r="BG47" s="51" t="s">
        <v>154</v>
      </c>
      <c r="BH47" s="51"/>
      <c r="BI47" s="51"/>
      <c r="BJ47" s="42" t="s">
        <v>155</v>
      </c>
      <c r="BK47" s="42"/>
      <c r="BL47" s="28"/>
      <c r="BM47" s="28"/>
      <c r="BN47" s="28"/>
      <c r="BO47" s="28"/>
      <c r="BP47" s="48"/>
      <c r="BQ47" s="48"/>
      <c r="BR47" s="48"/>
      <c r="BS47" s="48"/>
      <c r="BT47" s="28"/>
      <c r="BU47" s="28"/>
      <c r="BV47" s="28"/>
      <c r="BW47" s="28"/>
      <c r="BX47" s="28"/>
      <c r="BY47" s="35" t="s">
        <v>156</v>
      </c>
      <c r="BZ47" s="53"/>
    </row>
  </sheetData>
  <sortState ref="A1:CD228">
    <sortCondition ref="B6" descending="1"/>
  </sortState>
  <hyperlinks>
    <hyperlink ref="C47" r:id="rId1" display="https://www.worldometers.info/world-population/" tooltip="https://www.worldometers.info/world-population/"/>
    <hyperlink ref="E47" r:id="rId2" display="https://www.tortoisemedia.com/intelligence/global-ai/" tooltip="https://www.tortoisemedia.com/intelligence/global-ai/"/>
    <hyperlink ref="R47" r:id="rId3" display="https://ourworldindata.org/grapher/ai-related-patents-applications-and-patents-granted" tooltip="https://ourworldindata.org/grapher/ai-related-patents-applications-and-patents-granted"/>
    <hyperlink ref="V47" r:id="rId4" display="Annual private investment in artificial intelligence, by focus area" tooltip="https://ourworldindata.org/grapher/private-investment-in-artificial-intelligence-by-focus-area"/>
    <hyperlink ref="W47" r:id="rId5" display="https://www.datacentermap.com/datacenters/" tooltip="https://www.datacentermap.com/datacenters/"/>
    <hyperlink ref="AA47" r:id="rId6" display="https://assets.kpmg.com/content/dam/kpmg/cn/pdf/zh/2023/12/prospects-for-the-global-transformation-of-artificial-intelligence.pdf" tooltip="https://assets.kpmg.com/content/dam/kpmg/cn/pdf/zh/2023/12/prospects-for-the-global-transformation-of-artificial-intelligence.pdf"/>
    <hyperlink ref="AB47" r:id="rId6" display="https://assets.kpmg.com/content/dam/kpmg/cn/pdf/zh/2023/12/prospects-for-the-global-transformation-of-artificial-intelligence.pdf" tooltip="https://assets.kpmg.com/content/dam/kpmg/cn/pdf/zh/2023/12/prospects-for-the-global-transformation-of-artificial-intelligence.pdf"/>
    <hyperlink ref="AF47" r:id="rId7" display="https://news.crunchbase.com/unicorn-company-list/?utm_source=news&amp;utm_medium=top-banner&amp;utm_campaign=unicorn-board" tooltip="https://news.crunchbase.com/unicorn-company-list/?utm_source=news&amp;utm_medium=top-banner&amp;utm_campaign=unicorn-board"/>
    <hyperlink ref="BG47" r:id="rId8" display="https://aiindex.stanford.edu/wp-content/uploads/2024/05/HAI_AI-Index-Report-2024.pdf    第九章" tooltip="https://aiindex.stanford.edu/wp-content/uploads/2024/05/HAI_AI-Index-Report-2024.pdf    第九章"/>
    <hyperlink ref="BJ47" r:id="rId9" display="https://utoronto.sharepoint.com/sites/ArtSci-SRI-External/Documents/Forms/AllItems.aspx?id=%2Fsites%2FArtSci%2DSRI%2DExternal%2FDocuments%2FGPO%2DAI%5FFinal%20Version%5FMay%2027%5Fupdated%2Epdf&amp;parent=%2Fsites%2FArtSci%2DSRI%2DExternal%2FDocuments&amp;p=true&amp;ga=1" tooltip="https://utoronto.sharepoint.com/sites/ArtSci-SRI-External/Documents/Forms/AllItems.aspx?id=/sites/ArtSci-SRI-External/Documents/GPO-AI_Final Version_May 27_updated.pdf&amp;parent=/sites/ArtSci-SRI-External/Documents&amp;p=true&amp;ga=1"/>
    <hyperlink ref="AJ47" r:id="rId10" display="https://www.cbinsights.com/research/report/artificial-intelligence-top-startups-2024/" tooltip="https://www.cbinsights.com/research/report/artificial-intelligence-top-startups-2024/"/>
    <hyperlink ref="W1" r:id="rId5" display="p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14364</dc:creator>
  <cp:lastModifiedBy>梁栋旗</cp:lastModifiedBy>
  <dcterms:created xsi:type="dcterms:W3CDTF">2024-11-25T03:37:00Z</dcterms:created>
  <dcterms:modified xsi:type="dcterms:W3CDTF">2024-11-26T09:56:36Z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CF46E80E23FB4AD7B687914287A6741A_13</vt:lpwstr>
  </property>
  <property fmtid="{D5CDD505-2E9C-101B-9397-08002B2CF9AE}" pid="3" name="KSOProductBuildVer">
    <vt:lpwstr>2052-12.1.0.18912</vt:lpwstr>
  </property>
</Properties>
</file>