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qos" sheetId="3" r:id="rId5"/>
    <sheet state="visible" name="violations" sheetId="4" r:id="rId6"/>
    <sheet state="visible" name="new" sheetId="5" r:id="rId7"/>
  </sheets>
  <definedNames/>
  <calcPr/>
</workbook>
</file>

<file path=xl/sharedStrings.xml><?xml version="1.0" encoding="utf-8"?>
<sst xmlns="http://schemas.openxmlformats.org/spreadsheetml/2006/main" count="89" uniqueCount="64">
  <si>
    <t>Case</t>
  </si>
  <si>
    <t>#sub violation</t>
  </si>
  <si>
    <t>#math violation</t>
  </si>
  <si>
    <t>#total</t>
  </si>
  <si>
    <t>%violation</t>
  </si>
  <si>
    <t>Upper bound w/o vio</t>
  </si>
  <si>
    <t>Observed error</t>
  </si>
  <si>
    <t>Upper Bound w/ Vio</t>
  </si>
  <si>
    <t>System Solver</t>
  </si>
  <si>
    <t>Inner Product</t>
  </si>
  <si>
    <t>Outer Product</t>
  </si>
  <si>
    <t>Backprojection</t>
  </si>
  <si>
    <t>inf</t>
  </si>
  <si>
    <t>prec</t>
  </si>
  <si>
    <t>approx</t>
  </si>
  <si>
    <t>blackscholes</t>
  </si>
  <si>
    <t>0/200k</t>
  </si>
  <si>
    <t>620/1232</t>
  </si>
  <si>
    <t>inversek2j</t>
  </si>
  <si>
    <t>104/1M</t>
  </si>
  <si>
    <t>149/1576</t>
  </si>
  <si>
    <t>jmeint</t>
  </si>
  <si>
    <t>1690/1M</t>
  </si>
  <si>
    <t>11721/14476</t>
  </si>
  <si>
    <t>kmeans</t>
  </si>
  <si>
    <t>0/512*512</t>
  </si>
  <si>
    <t>567/599</t>
  </si>
  <si>
    <t>avg</t>
  </si>
  <si>
    <t>max</t>
  </si>
  <si>
    <t>bound</t>
  </si>
  <si>
    <t>re-execute sub (%)</t>
  </si>
  <si>
    <t>re-execute math (%)</t>
  </si>
  <si>
    <t>bound_times</t>
  </si>
  <si>
    <t>exp_diff</t>
  </si>
  <si>
    <t>#re-execute sub</t>
  </si>
  <si>
    <t>#re-execute math</t>
  </si>
  <si>
    <t>Size of dataset</t>
  </si>
  <si>
    <t>base_error</t>
  </si>
  <si>
    <t>fft</t>
  </si>
  <si>
    <t>sobel</t>
  </si>
  <si>
    <t>bound(times)</t>
  </si>
  <si>
    <t>re-execute sub/add</t>
  </si>
  <si>
    <t>total</t>
  </si>
  <si>
    <t>ratio</t>
  </si>
  <si>
    <t>parameters -&gt;</t>
  </si>
  <si>
    <t>one-time test</t>
  </si>
  <si>
    <t>multiple random test</t>
  </si>
  <si>
    <t>percentage of re-execution</t>
  </si>
  <si>
    <t>BlackSholes should not be approximated</t>
  </si>
  <si>
    <t>rand</t>
  </si>
  <si>
    <t>last 8 bit</t>
  </si>
  <si>
    <t>jpeg</t>
  </si>
  <si>
    <t>Test Case</t>
  </si>
  <si>
    <t>PROUD Max</t>
  </si>
  <si>
    <t>Upper Bound</t>
  </si>
  <si>
    <t>Rand Max</t>
  </si>
  <si>
    <t xml:space="preserve">Rand 99th </t>
  </si>
  <si>
    <t>Rand Avg</t>
  </si>
  <si>
    <t>PROUD Avg</t>
  </si>
  <si>
    <t>Blackscholes</t>
  </si>
  <si>
    <t>Fft</t>
  </si>
  <si>
    <t>Inversek2j</t>
  </si>
  <si>
    <t>Sobel</t>
  </si>
  <si>
    <t>2dconv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</si>
</sst>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Times"/>
    </font>
  </fonts>
  <fills count="9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C27BA0"/>
        <bgColor rgb="FFC27BA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/>
    </xf>
    <xf borderId="0" fillId="0" fontId="1" numFmtId="11" xfId="0" applyFont="1" applyNumberFormat="1"/>
    <xf borderId="0" fillId="0" fontId="1" numFmtId="11" xfId="0" applyAlignment="1" applyFont="1" applyNumberFormat="1">
      <alignment/>
    </xf>
    <xf borderId="0" fillId="2" fontId="1" numFmtId="11" xfId="0" applyAlignment="1" applyFont="1" applyNumberFormat="1">
      <alignment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5" fontId="1" numFmtId="11" xfId="0" applyFont="1" applyNumberFormat="1"/>
    <xf borderId="0" fillId="5" fontId="1" numFmtId="0" xfId="0" applyFont="1"/>
    <xf borderId="0" fillId="8" fontId="1" numFmtId="0" xfId="0" applyAlignment="1" applyFill="1" applyFont="1">
      <alignment/>
    </xf>
    <xf borderId="0" fillId="8" fontId="1" numFmtId="11" xfId="0" applyFont="1" applyNumberFormat="1"/>
    <xf borderId="0" fillId="8" fontId="1" numFmtId="0" xfId="0" applyFont="1"/>
    <xf borderId="0" fillId="7" fontId="1" numFmtId="11" xfId="0" applyFont="1" applyNumberFormat="1"/>
    <xf borderId="0" fillId="7" fontId="1" numFmtId="0" xfId="0" applyFont="1"/>
    <xf borderId="0" fillId="6" fontId="1" numFmtId="11" xfId="0" applyFont="1" applyNumberFormat="1"/>
    <xf borderId="0" fillId="6" fontId="1" numFmtId="0" xfId="0" applyFont="1"/>
    <xf borderId="0" fillId="4" fontId="1" numFmtId="0" xfId="0" applyFont="1"/>
    <xf borderId="0" fillId="3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11" xfId="0" applyAlignment="1" applyFont="1" applyNumberFormat="1">
      <alignment horizontal="right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rgbClr val="3366CC"/>
            </a:solidFill>
          </c:spPr>
          <c:cat>
            <c:strRef>
              <c:f>Sheet1!$A$2:$A$6</c:f>
            </c:strRef>
          </c:cat>
          <c:val>
            <c:numRef>
              <c:f>Sheet1!$B$2:$B$6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/>
            </a:solidFill>
          </c:spPr>
          <c:cat>
            <c:strRef>
              <c:f>Sheet1!$A$2:$A$6</c:f>
            </c:strRef>
          </c:cat>
          <c:val>
            <c:numRef>
              <c:f>Sheet1!$C$2:$C$6</c:f>
            </c:numRef>
          </c:val>
        </c:ser>
        <c:axId val="1552870927"/>
        <c:axId val="1420398408"/>
      </c:barChart>
      <c:catAx>
        <c:axId val="155287092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420398408"/>
      </c:catAx>
      <c:valAx>
        <c:axId val="1420398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52870927"/>
      </c:valAx>
    </c:plotArea>
    <c:legend>
      <c:legendPos val="b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qos!$B$1</c:f>
            </c:strRef>
          </c:tx>
          <c:spPr>
            <a:solidFill>
              <a:srgbClr val="434343"/>
            </a:solidFill>
          </c:spPr>
          <c:cat>
            <c:strRef>
              <c:f>qos!$A$2:$A$8</c:f>
            </c:strRef>
          </c:cat>
          <c:val>
            <c:numRef>
              <c:f>qos!$B$2:$B$8</c:f>
            </c:numRef>
          </c:val>
        </c:ser>
        <c:ser>
          <c:idx val="1"/>
          <c:order val="1"/>
          <c:tx>
            <c:strRef>
              <c:f>qos!$C$1</c:f>
            </c:strRef>
          </c:tx>
          <c:spPr>
            <a:solidFill>
              <a:srgbClr val="B7B7B7"/>
            </a:solidFill>
          </c:spPr>
          <c:cat>
            <c:strRef>
              <c:f>qos!$A$2:$A$8</c:f>
            </c:strRef>
          </c:cat>
          <c:val>
            <c:numRef>
              <c:f>qos!$C$2:$C$8</c:f>
            </c:numRef>
          </c:val>
        </c:ser>
        <c:axId val="1434768110"/>
        <c:axId val="1578389777"/>
      </c:barChart>
      <c:catAx>
        <c:axId val="1434768110"/>
        <c:scaling>
          <c:orientation val="minMax"/>
        </c:scaling>
        <c:delete val="0"/>
        <c:axPos val="b"/>
        <c:txPr>
          <a:bodyPr/>
          <a:lstStyle/>
          <a:p>
            <a:pPr lvl="0">
              <a:defRPr b="1" sz="2000">
                <a:solidFill>
                  <a:srgbClr val="222222"/>
                </a:solidFill>
              </a:defRPr>
            </a:pPr>
          </a:p>
        </c:txPr>
        <c:crossAx val="1578389777"/>
      </c:catAx>
      <c:valAx>
        <c:axId val="1578389777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2000">
                <a:solidFill>
                  <a:srgbClr val="222222"/>
                </a:solidFill>
              </a:defRPr>
            </a:pPr>
          </a:p>
        </c:txPr>
        <c:crossAx val="1434768110"/>
      </c:valAx>
    </c:plotArea>
    <c:legend>
      <c:legendPos val="r"/>
      <c:overlay val="0"/>
      <c:txPr>
        <a:bodyPr/>
        <a:lstStyle/>
        <a:p>
          <a:pPr lvl="0">
            <a:defRPr sz="2000">
              <a:solidFill>
                <a:srgbClr val="222222"/>
              </a:solidFill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838200</xdr:colOff>
      <xdr:row>16</xdr:row>
      <xdr:rowOff>76200</xdr:rowOff>
    </xdr:from>
    <xdr:to>
      <xdr:col>10</xdr:col>
      <xdr:colOff>733425</xdr:colOff>
      <xdr:row>34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457200</xdr:colOff>
      <xdr:row>16</xdr:row>
      <xdr:rowOff>19050</xdr:rowOff>
    </xdr:from>
    <xdr:to>
      <xdr:col>16</xdr:col>
      <xdr:colOff>790575</xdr:colOff>
      <xdr:row>32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52</v>
      </c>
      <c r="B1" s="23" t="s">
        <v>53</v>
      </c>
      <c r="C1" s="23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>
      <c r="A2" s="23" t="s">
        <v>59</v>
      </c>
      <c r="B2" s="24">
        <v>0.0156652093448</v>
      </c>
      <c r="C2" s="24">
        <v>0.2490368</v>
      </c>
      <c r="D2" s="6">
        <v>2.10778059339E21</v>
      </c>
      <c r="E2" s="1">
        <v>2.59940254778E-4</v>
      </c>
      <c r="F2" s="6">
        <v>2.89235189885E16</v>
      </c>
      <c r="G2" s="6">
        <v>2.18698796819E-7</v>
      </c>
    </row>
    <row r="3">
      <c r="A3" s="23" t="s">
        <v>60</v>
      </c>
      <c r="B3" s="25">
        <v>3.76733772298E-4</v>
      </c>
      <c r="C3" s="24">
        <v>0.0019456</v>
      </c>
      <c r="D3" s="6">
        <v>4.20280134825E20</v>
      </c>
      <c r="E3" s="6">
        <v>2.0656394144E20</v>
      </c>
      <c r="F3" s="6">
        <v>3.76205845864E19</v>
      </c>
      <c r="G3" s="6">
        <v>2.28819451749E-5</v>
      </c>
    </row>
    <row r="4">
      <c r="A4" s="23" t="s">
        <v>61</v>
      </c>
      <c r="B4" s="24">
        <v>1.26900946693E-4</v>
      </c>
      <c r="C4" s="24">
        <v>0.0622592</v>
      </c>
      <c r="D4" s="1">
        <v>6.96195871923</v>
      </c>
      <c r="E4" s="1">
        <v>0.0</v>
      </c>
      <c r="F4" s="1">
        <v>0.00139562869758</v>
      </c>
      <c r="G4" s="6">
        <v>3.73304118258E-9</v>
      </c>
    </row>
    <row r="5">
      <c r="A5" s="23" t="s">
        <v>62</v>
      </c>
      <c r="B5" s="25">
        <v>1.0</v>
      </c>
      <c r="C5" s="25">
        <v>1.0</v>
      </c>
      <c r="D5" s="1">
        <v>254.0</v>
      </c>
      <c r="E5" s="1">
        <v>158.0</v>
      </c>
      <c r="F5" s="1">
        <v>3.0439292345</v>
      </c>
      <c r="G5" s="1">
        <v>0.00130422107314</v>
      </c>
    </row>
    <row r="6">
      <c r="A6" s="1" t="s">
        <v>63</v>
      </c>
      <c r="B6" s="6">
        <v>8.28746375616E-7</v>
      </c>
      <c r="C6">
        <f>4*0.0000152</f>
        <v>0.0000608</v>
      </c>
      <c r="D6" s="1">
        <v>91.2033898305</v>
      </c>
      <c r="E6" s="1">
        <v>1.37069403815</v>
      </c>
      <c r="F6" s="1">
        <v>0.171677935648</v>
      </c>
      <c r="G6" s="6">
        <v>2.02789912136E-9</v>
      </c>
    </row>
    <row r="7">
      <c r="H7" s="26"/>
    </row>
    <row r="12">
      <c r="D1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9.0"/>
    <col customWidth="1" min="8" max="8" width="2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>
        <v>1.52E-5</v>
      </c>
    </row>
    <row r="2">
      <c r="A2" s="1" t="s">
        <v>8</v>
      </c>
      <c r="B2" s="1">
        <v>4394124.0</v>
      </c>
      <c r="C2" s="1">
        <v>0.0</v>
      </c>
      <c r="D2" s="1">
        <v>1.0027008E7</v>
      </c>
      <c r="E2">
        <f t="shared" ref="E2:E4" si="1">B2/D2</f>
        <v>0.4382288316</v>
      </c>
      <c r="F2">
        <f>16*I1</f>
        <v>0.0002432</v>
      </c>
      <c r="G2" s="1">
        <v>0.142857142857</v>
      </c>
      <c r="H2" s="1">
        <v>1.0</v>
      </c>
    </row>
    <row r="3">
      <c r="A3" s="1" t="s">
        <v>9</v>
      </c>
      <c r="B3" s="1">
        <v>531530.0</v>
      </c>
      <c r="C3" s="1">
        <v>0.0</v>
      </c>
      <c r="D3" s="1">
        <v>1179648.0</v>
      </c>
      <c r="E3">
        <f t="shared" si="1"/>
        <v>0.4505835639</v>
      </c>
      <c r="F3">
        <f>4*I1</f>
        <v>0.0000608</v>
      </c>
      <c r="G3" s="1">
        <v>1.23529411186</v>
      </c>
      <c r="H3" s="1">
        <v>2.0</v>
      </c>
    </row>
    <row r="4">
      <c r="A4" s="1" t="s">
        <v>10</v>
      </c>
      <c r="B4" s="1">
        <v>5200586.0</v>
      </c>
      <c r="C4" s="1">
        <v>0.0</v>
      </c>
      <c r="D4" s="1">
        <v>1.0223616E7</v>
      </c>
      <c r="E4">
        <f t="shared" si="1"/>
        <v>0.5086836204</v>
      </c>
      <c r="F4">
        <f>16*I1</f>
        <v>0.0002432</v>
      </c>
      <c r="G4" s="1">
        <v>0.0145395799677</v>
      </c>
      <c r="H4" s="1">
        <v>1.0</v>
      </c>
    </row>
    <row r="5">
      <c r="A5" s="1" t="s">
        <v>11</v>
      </c>
      <c r="B5" s="1">
        <v>1.12606753E8</v>
      </c>
      <c r="C5" s="1">
        <v>170822.0</v>
      </c>
      <c r="D5" s="1">
        <v>1.34217728E8</v>
      </c>
      <c r="E5">
        <f>(B5+C5)/D5</f>
        <v>0.8402584121</v>
      </c>
      <c r="F5">
        <f>64*I1</f>
        <v>0.0009728</v>
      </c>
      <c r="G5" s="1">
        <v>40338.7546799</v>
      </c>
      <c r="H5" s="1" t="s"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49</v>
      </c>
      <c r="C1" s="1" t="s">
        <v>50</v>
      </c>
    </row>
    <row r="2">
      <c r="A2" s="1" t="s">
        <v>15</v>
      </c>
      <c r="B2" s="1">
        <v>0.00417331</v>
      </c>
      <c r="C2" s="1">
        <v>2.2E-7</v>
      </c>
    </row>
    <row r="3">
      <c r="A3" s="1" t="s">
        <v>38</v>
      </c>
      <c r="B3" s="1">
        <v>1.0</v>
      </c>
      <c r="C3" s="6">
        <v>2.33E-5</v>
      </c>
      <c r="D3" s="22"/>
    </row>
    <row r="4">
      <c r="A4" s="1" t="s">
        <v>18</v>
      </c>
      <c r="B4" s="1">
        <v>0.00136363</v>
      </c>
      <c r="C4" s="1">
        <v>4.4E-5</v>
      </c>
    </row>
    <row r="5">
      <c r="A5" s="1" t="s">
        <v>21</v>
      </c>
      <c r="B5" s="1">
        <v>0.003159</v>
      </c>
      <c r="C5" s="1">
        <v>0.0</v>
      </c>
    </row>
    <row r="6">
      <c r="A6" s="1" t="s">
        <v>51</v>
      </c>
      <c r="B6" s="1">
        <v>0.0375724727273</v>
      </c>
      <c r="C6" s="1">
        <v>0.00548416818182</v>
      </c>
    </row>
    <row r="7">
      <c r="A7" s="1" t="s">
        <v>24</v>
      </c>
      <c r="B7" s="1">
        <v>0.1325</v>
      </c>
      <c r="C7" s="1">
        <v>0.0</v>
      </c>
    </row>
    <row r="8">
      <c r="A8" s="1" t="s">
        <v>39</v>
      </c>
      <c r="B8" s="1">
        <v>0.0815665090909</v>
      </c>
      <c r="C8" s="1">
        <v>0.00290088090909</v>
      </c>
    </row>
    <row r="52">
      <c r="C52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13</v>
      </c>
      <c r="C1" s="1" t="s">
        <v>14</v>
      </c>
    </row>
    <row r="2">
      <c r="A2" s="1" t="s">
        <v>15</v>
      </c>
      <c r="B2" s="1" t="s">
        <v>16</v>
      </c>
      <c r="C2" s="1" t="s">
        <v>17</v>
      </c>
    </row>
    <row r="3">
      <c r="A3" s="1" t="s">
        <v>18</v>
      </c>
      <c r="B3" s="1" t="s">
        <v>19</v>
      </c>
      <c r="C3" s="1" t="s">
        <v>20</v>
      </c>
    </row>
    <row r="4">
      <c r="A4" s="1" t="s">
        <v>21</v>
      </c>
      <c r="B4" s="1" t="s">
        <v>22</v>
      </c>
      <c r="C4" s="1" t="s">
        <v>23</v>
      </c>
    </row>
    <row r="5">
      <c r="A5" s="1" t="s">
        <v>24</v>
      </c>
      <c r="B5" s="1" t="s">
        <v>25</v>
      </c>
      <c r="C5" s="1" t="s">
        <v>26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27</v>
      </c>
      <c r="C1" s="3" t="s">
        <v>28</v>
      </c>
      <c r="D1" s="1" t="s">
        <v>29</v>
      </c>
      <c r="E1" s="4" t="s">
        <v>30</v>
      </c>
      <c r="F1" s="4" t="s">
        <v>31</v>
      </c>
      <c r="H1" s="1" t="s">
        <v>32</v>
      </c>
      <c r="I1" s="1" t="s">
        <v>33</v>
      </c>
      <c r="J1" s="4" t="s">
        <v>34</v>
      </c>
      <c r="K1" s="4" t="s">
        <v>35</v>
      </c>
      <c r="L1" s="1" t="s">
        <v>3</v>
      </c>
      <c r="M1" s="1" t="s">
        <v>36</v>
      </c>
      <c r="N1" s="1" t="s">
        <v>37</v>
      </c>
    </row>
    <row r="2">
      <c r="A2" s="1" t="s">
        <v>15</v>
      </c>
      <c r="B2" s="2">
        <v>4.0273E-4</v>
      </c>
      <c r="C2" s="1">
        <v>0.89343029909</v>
      </c>
      <c r="D2" s="5">
        <f t="shared" ref="D2:D6" si="1">H2*N2</f>
        <v>63.7534208</v>
      </c>
      <c r="E2">
        <f t="shared" ref="E2:E7" si="2">(J2)/L2</f>
        <v>0.4683441558</v>
      </c>
      <c r="F2">
        <f t="shared" ref="F2:F7" si="3">K2/L2</f>
        <v>0.08522727273</v>
      </c>
      <c r="G2">
        <f t="shared" ref="G2:G7" si="4">F2+E2</f>
        <v>0.5535714286</v>
      </c>
      <c r="H2" s="1">
        <v>4194304.0</v>
      </c>
      <c r="I2" s="1">
        <v>3.0</v>
      </c>
      <c r="J2" s="1">
        <v>577.0</v>
      </c>
      <c r="K2" s="1">
        <v>105.0</v>
      </c>
      <c r="L2" s="1">
        <v>1232.0</v>
      </c>
      <c r="M2" s="1">
        <v>200000.0</v>
      </c>
      <c r="N2" s="6">
        <v>1.52E-5</v>
      </c>
    </row>
    <row r="3">
      <c r="A3" s="1" t="s">
        <v>38</v>
      </c>
      <c r="B3" s="7">
        <v>5.512E-5</v>
      </c>
      <c r="C3" s="1">
        <v>7.28549538231E-4</v>
      </c>
      <c r="D3" s="5">
        <f t="shared" si="1"/>
        <v>0.0009728</v>
      </c>
      <c r="E3" t="str">
        <f t="shared" si="2"/>
        <v>#DIV/0!</v>
      </c>
      <c r="F3" t="str">
        <f t="shared" si="3"/>
        <v>#DIV/0!</v>
      </c>
      <c r="G3" t="str">
        <f t="shared" si="4"/>
        <v>#DIV/0!</v>
      </c>
      <c r="H3" s="1">
        <v>64.0</v>
      </c>
      <c r="J3" s="1">
        <v>0.0</v>
      </c>
      <c r="K3" s="1">
        <v>0.0</v>
      </c>
      <c r="M3" s="1">
        <v>32768.0</v>
      </c>
      <c r="N3" s="6">
        <v>1.52E-5</v>
      </c>
    </row>
    <row r="4">
      <c r="A4" s="1" t="s">
        <v>18</v>
      </c>
      <c r="B4" s="7">
        <v>1.08E-6</v>
      </c>
      <c r="C4" s="1">
        <v>0.820062851903</v>
      </c>
      <c r="D4" s="6">
        <f t="shared" si="1"/>
        <v>63.7534208</v>
      </c>
      <c r="E4">
        <f t="shared" si="2"/>
        <v>0.09517766497</v>
      </c>
      <c r="F4">
        <f t="shared" si="3"/>
        <v>0</v>
      </c>
      <c r="G4">
        <f t="shared" si="4"/>
        <v>0.09517766497</v>
      </c>
      <c r="H4" s="1">
        <v>4194304.0</v>
      </c>
      <c r="I4" s="1">
        <v>3.0</v>
      </c>
      <c r="J4" s="1">
        <v>150.0</v>
      </c>
      <c r="L4" s="1">
        <v>1576.0</v>
      </c>
      <c r="M4" s="1">
        <v>1000000.0</v>
      </c>
      <c r="N4" s="6">
        <v>1.52E-5</v>
      </c>
    </row>
    <row r="5">
      <c r="A5" s="1" t="s">
        <v>21</v>
      </c>
      <c r="B5" s="7">
        <v>1.32086044047E-6</v>
      </c>
      <c r="C5" s="1">
        <v>1.22729414307</v>
      </c>
      <c r="D5" s="6">
        <f t="shared" si="1"/>
        <v>31.8767104</v>
      </c>
      <c r="E5">
        <f t="shared" si="2"/>
        <v>0.4456866805</v>
      </c>
      <c r="F5">
        <f t="shared" si="3"/>
        <v>0</v>
      </c>
      <c r="G5">
        <f t="shared" si="4"/>
        <v>0.4456866805</v>
      </c>
      <c r="H5" s="1">
        <v>2097152.0</v>
      </c>
      <c r="I5" s="1">
        <v>4.0</v>
      </c>
      <c r="J5" s="1">
        <v>6458.0</v>
      </c>
      <c r="K5" s="1">
        <v>0.0</v>
      </c>
      <c r="L5" s="1">
        <v>14490.0</v>
      </c>
      <c r="M5" s="1">
        <v>1000000.0</v>
      </c>
      <c r="N5" s="6">
        <v>1.52E-5</v>
      </c>
    </row>
    <row r="6">
      <c r="A6" s="1" t="s">
        <v>24</v>
      </c>
      <c r="B6" s="7">
        <v>9.03E-6</v>
      </c>
      <c r="C6" s="6">
        <v>1.71238741053E-4</v>
      </c>
      <c r="D6" s="6">
        <f t="shared" si="1"/>
        <v>0.0019456</v>
      </c>
      <c r="E6" t="str">
        <f t="shared" si="2"/>
        <v>#DIV/0!</v>
      </c>
      <c r="F6" t="str">
        <f t="shared" si="3"/>
        <v>#DIV/0!</v>
      </c>
      <c r="G6" t="str">
        <f t="shared" si="4"/>
        <v>#DIV/0!</v>
      </c>
      <c r="H6" s="1">
        <v>128.0</v>
      </c>
      <c r="J6" s="1">
        <v>0.0</v>
      </c>
      <c r="K6" s="1">
        <v>0.0</v>
      </c>
      <c r="L6" s="1"/>
      <c r="M6">
        <f t="shared" ref="M6:M7" si="5">512*512</f>
        <v>262144</v>
      </c>
      <c r="N6" s="6">
        <v>1.52E-5</v>
      </c>
    </row>
    <row r="7">
      <c r="A7" s="1" t="s">
        <v>39</v>
      </c>
      <c r="B7" s="7">
        <v>1.90734863281E-5</v>
      </c>
      <c r="C7" s="1">
        <v>1.0</v>
      </c>
      <c r="D7" s="1">
        <v>1.0</v>
      </c>
      <c r="E7" t="str">
        <f t="shared" si="2"/>
        <v>#DIV/0!</v>
      </c>
      <c r="F7" t="str">
        <f t="shared" si="3"/>
        <v>#DIV/0!</v>
      </c>
      <c r="G7" t="str">
        <f t="shared" si="4"/>
        <v>#DIV/0!</v>
      </c>
      <c r="H7" s="1">
        <v>2.0</v>
      </c>
      <c r="J7" s="1">
        <v>0.0</v>
      </c>
      <c r="K7" s="1">
        <v>0.0</v>
      </c>
      <c r="M7">
        <f t="shared" si="5"/>
        <v>262144</v>
      </c>
      <c r="N7" s="6">
        <v>1.52E-5</v>
      </c>
    </row>
    <row r="8">
      <c r="K8" s="1"/>
    </row>
    <row r="13">
      <c r="B13" s="8" t="s">
        <v>15</v>
      </c>
      <c r="C13" s="1" t="s">
        <v>40</v>
      </c>
      <c r="D13" s="8" t="s">
        <v>29</v>
      </c>
      <c r="E13" s="1" t="s">
        <v>41</v>
      </c>
      <c r="F13" s="1" t="s">
        <v>42</v>
      </c>
      <c r="G13" s="8" t="s">
        <v>43</v>
      </c>
      <c r="H13" s="9" t="s">
        <v>18</v>
      </c>
      <c r="I13" s="1" t="s">
        <v>40</v>
      </c>
      <c r="J13" s="9" t="s">
        <v>29</v>
      </c>
      <c r="K13" s="1" t="s">
        <v>41</v>
      </c>
      <c r="L13" s="1" t="s">
        <v>42</v>
      </c>
      <c r="M13" s="9" t="s">
        <v>43</v>
      </c>
      <c r="N13" s="10" t="s">
        <v>21</v>
      </c>
      <c r="O13" s="1" t="s">
        <v>40</v>
      </c>
      <c r="P13" s="10" t="s">
        <v>29</v>
      </c>
      <c r="Q13" s="1" t="s">
        <v>41</v>
      </c>
      <c r="R13" s="1" t="s">
        <v>42</v>
      </c>
      <c r="S13" s="10" t="s">
        <v>43</v>
      </c>
    </row>
    <row r="14">
      <c r="A14" s="1" t="s">
        <v>44</v>
      </c>
      <c r="B14" s="8">
        <v>2.0</v>
      </c>
      <c r="C14" s="1">
        <v>262144.0</v>
      </c>
      <c r="D14" s="11">
        <f t="shared" ref="D14:D19" si="6">C14*N2</f>
        <v>3.9845888</v>
      </c>
      <c r="E14" s="1">
        <v>1037.0</v>
      </c>
      <c r="F14" s="1">
        <v>1232.0</v>
      </c>
      <c r="G14" s="12">
        <f t="shared" ref="G14:G19" si="7">E14/F14</f>
        <v>0.8417207792</v>
      </c>
      <c r="H14" s="13">
        <v>2.0</v>
      </c>
      <c r="I14" s="13">
        <v>524288.0</v>
      </c>
      <c r="J14" s="14">
        <f t="shared" ref="J14:J19" si="8">I14*N2</f>
        <v>7.9691776</v>
      </c>
      <c r="K14" s="13">
        <v>305.0</v>
      </c>
      <c r="L14" s="13">
        <v>1576.0</v>
      </c>
      <c r="M14" s="15">
        <f t="shared" ref="M14:M19" si="9">K14/L14</f>
        <v>0.1935279188</v>
      </c>
      <c r="N14" s="10">
        <v>2.0</v>
      </c>
      <c r="O14" s="1">
        <v>4096.0</v>
      </c>
      <c r="P14" s="16">
        <f t="shared" ref="P14:P19" si="10">O14*N2</f>
        <v>0.0622592</v>
      </c>
      <c r="Q14" s="1">
        <v>13839.0</v>
      </c>
      <c r="R14" s="1">
        <v>14476.0</v>
      </c>
      <c r="S14" s="17">
        <f t="shared" ref="S14:S19" si="11">Q14/R14</f>
        <v>0.9559961315</v>
      </c>
    </row>
    <row r="15">
      <c r="B15" s="13">
        <v>3.0</v>
      </c>
      <c r="C15" s="13">
        <v>4194304.0</v>
      </c>
      <c r="D15" s="14">
        <f t="shared" si="6"/>
        <v>63.7534208</v>
      </c>
      <c r="E15" s="13">
        <v>577.0</v>
      </c>
      <c r="F15" s="13">
        <v>1232.0</v>
      </c>
      <c r="G15" s="15">
        <f t="shared" si="7"/>
        <v>0.4683441558</v>
      </c>
      <c r="H15" s="9">
        <v>3.0</v>
      </c>
      <c r="I15" s="1">
        <v>4194304.0</v>
      </c>
      <c r="J15" s="18">
        <f t="shared" si="8"/>
        <v>63.7534208</v>
      </c>
      <c r="K15" s="1">
        <v>149.0</v>
      </c>
      <c r="L15" s="1">
        <v>1576.0</v>
      </c>
      <c r="M15" s="19">
        <f t="shared" si="9"/>
        <v>0.09454314721</v>
      </c>
      <c r="N15" s="10">
        <v>3.0</v>
      </c>
      <c r="O15" s="1">
        <v>32768.0</v>
      </c>
      <c r="P15" s="16">
        <f t="shared" si="10"/>
        <v>0.4980736</v>
      </c>
      <c r="Q15" s="1">
        <v>11464.0</v>
      </c>
      <c r="R15" s="1">
        <v>14476.0</v>
      </c>
      <c r="S15" s="17">
        <f t="shared" si="11"/>
        <v>0.7919314728</v>
      </c>
    </row>
    <row r="16">
      <c r="B16" s="8">
        <v>4.0</v>
      </c>
      <c r="C16" s="1">
        <v>6.7108864E7</v>
      </c>
      <c r="D16" s="11">
        <f t="shared" si="6"/>
        <v>1020.054733</v>
      </c>
      <c r="E16" s="1">
        <v>291.0</v>
      </c>
      <c r="F16" s="1">
        <v>1232.0</v>
      </c>
      <c r="G16" s="12">
        <f t="shared" si="7"/>
        <v>0.2362012987</v>
      </c>
      <c r="H16" s="9">
        <v>4.0</v>
      </c>
      <c r="I16" s="1">
        <v>3.3554432E7</v>
      </c>
      <c r="J16" s="18">
        <f t="shared" si="8"/>
        <v>510.0273664</v>
      </c>
      <c r="K16" s="1">
        <v>70.0</v>
      </c>
      <c r="L16" s="1">
        <v>1576.0</v>
      </c>
      <c r="M16" s="19">
        <f t="shared" si="9"/>
        <v>0.04441624365</v>
      </c>
      <c r="N16" s="10">
        <v>4.0</v>
      </c>
      <c r="O16" s="1">
        <v>262144.0</v>
      </c>
      <c r="P16" s="16">
        <f t="shared" si="10"/>
        <v>3.9845888</v>
      </c>
      <c r="Q16" s="1">
        <v>8225.0</v>
      </c>
      <c r="R16" s="1">
        <v>14476.0</v>
      </c>
      <c r="S16" s="17">
        <f t="shared" si="11"/>
        <v>0.5681818182</v>
      </c>
    </row>
    <row r="17">
      <c r="B17" s="8">
        <v>5.0</v>
      </c>
      <c r="C17" s="1">
        <v>1.073741824E9</v>
      </c>
      <c r="D17" s="11">
        <f t="shared" si="6"/>
        <v>16320.87572</v>
      </c>
      <c r="E17" s="1">
        <v>123.0</v>
      </c>
      <c r="F17" s="1">
        <v>1232.0</v>
      </c>
      <c r="G17" s="12">
        <f t="shared" si="7"/>
        <v>0.09983766234</v>
      </c>
      <c r="H17" s="9">
        <v>5.0</v>
      </c>
      <c r="I17" s="1">
        <v>2.68435456E8</v>
      </c>
      <c r="J17" s="18">
        <f t="shared" si="8"/>
        <v>4080.218931</v>
      </c>
      <c r="K17" s="1">
        <v>31.0</v>
      </c>
      <c r="L17" s="1">
        <v>1576.0</v>
      </c>
      <c r="M17" s="19">
        <f t="shared" si="9"/>
        <v>0.01967005076</v>
      </c>
      <c r="N17" s="13">
        <v>5.0</v>
      </c>
      <c r="O17" s="13">
        <v>2097152.0</v>
      </c>
      <c r="P17" s="14">
        <f t="shared" si="10"/>
        <v>31.8767104</v>
      </c>
      <c r="Q17" s="13">
        <v>4964.0</v>
      </c>
      <c r="R17" s="13">
        <v>14476.0</v>
      </c>
      <c r="S17" s="15">
        <f t="shared" si="11"/>
        <v>0.3429124067</v>
      </c>
    </row>
    <row r="18">
      <c r="B18" s="8">
        <v>6.0</v>
      </c>
      <c r="C18" s="1">
        <v>1.7179869184E10</v>
      </c>
      <c r="D18" s="11">
        <f t="shared" si="6"/>
        <v>261134.0116</v>
      </c>
      <c r="E18" s="1">
        <v>38.0</v>
      </c>
      <c r="F18" s="1">
        <v>1232.0</v>
      </c>
      <c r="G18" s="12">
        <f t="shared" si="7"/>
        <v>0.03084415584</v>
      </c>
      <c r="H18" s="9">
        <v>6.0</v>
      </c>
      <c r="I18" s="1">
        <v>2.147483648E9</v>
      </c>
      <c r="J18" s="18">
        <f t="shared" si="8"/>
        <v>32641.75145</v>
      </c>
      <c r="K18" s="1">
        <v>19.0</v>
      </c>
      <c r="L18" s="1">
        <v>1576.0</v>
      </c>
      <c r="M18" s="19">
        <f t="shared" si="9"/>
        <v>0.01205583756</v>
      </c>
      <c r="N18" s="10">
        <v>6.0</v>
      </c>
      <c r="O18" s="1">
        <v>1.6777216E7</v>
      </c>
      <c r="P18" s="16">
        <f t="shared" si="10"/>
        <v>255.0136832</v>
      </c>
      <c r="Q18" s="1">
        <v>2750.0</v>
      </c>
      <c r="R18" s="1">
        <v>14476.0</v>
      </c>
      <c r="S18" s="17">
        <f t="shared" si="11"/>
        <v>0.1899696049</v>
      </c>
    </row>
    <row r="19">
      <c r="B19" s="8">
        <v>7.0</v>
      </c>
      <c r="C19" s="1">
        <v>2.74877906944E11</v>
      </c>
      <c r="D19" s="11">
        <f t="shared" si="6"/>
        <v>4178144.186</v>
      </c>
      <c r="E19" s="1">
        <v>22.0</v>
      </c>
      <c r="F19" s="1">
        <v>1232.0</v>
      </c>
      <c r="G19" s="12">
        <f t="shared" si="7"/>
        <v>0.01785714286</v>
      </c>
      <c r="H19" s="9">
        <v>7.0</v>
      </c>
      <c r="I19" s="1">
        <v>1.7179869184E10</v>
      </c>
      <c r="J19" s="18">
        <f t="shared" si="8"/>
        <v>261134.0116</v>
      </c>
      <c r="K19" s="1">
        <v>8.0</v>
      </c>
      <c r="L19" s="1">
        <v>1576.0</v>
      </c>
      <c r="M19" s="19">
        <f t="shared" si="9"/>
        <v>0.005076142132</v>
      </c>
      <c r="N19" s="10">
        <v>7.0</v>
      </c>
      <c r="O19" s="1">
        <v>1.34217728E8</v>
      </c>
      <c r="P19" s="16">
        <f t="shared" si="10"/>
        <v>2040.109466</v>
      </c>
      <c r="Q19" s="1">
        <v>1453.0</v>
      </c>
      <c r="R19" s="1">
        <v>14476.0</v>
      </c>
      <c r="S19" s="17">
        <f t="shared" si="11"/>
        <v>0.1003730312</v>
      </c>
    </row>
    <row r="22">
      <c r="A22" s="20"/>
      <c r="B22" s="1" t="s">
        <v>45</v>
      </c>
    </row>
    <row r="23">
      <c r="A23" s="21"/>
      <c r="B23" s="1" t="s">
        <v>46</v>
      </c>
    </row>
    <row r="27">
      <c r="E27" s="1" t="s">
        <v>47</v>
      </c>
    </row>
    <row r="28">
      <c r="A28" s="1" t="s">
        <v>48</v>
      </c>
      <c r="E28" s="1">
        <f>(E15/200000+K14/1000000+Q17/1000000)/3</f>
        <v>0.002718</v>
      </c>
    </row>
  </sheetData>
  <drawing r:id="rId1"/>
</worksheet>
</file>