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new_power" sheetId="3" r:id="rId5"/>
    <sheet state="visible" name="new_power2(latest)" sheetId="4" r:id="rId6"/>
  </sheets>
  <definedNames/>
  <calcPr/>
</workbook>
</file>

<file path=xl/sharedStrings.xml><?xml version="1.0" encoding="utf-8"?>
<sst xmlns="http://schemas.openxmlformats.org/spreadsheetml/2006/main" count="429" uniqueCount="74">
  <si>
    <t>8Gb</t>
  </si>
  <si>
    <t>16Gb</t>
  </si>
  <si>
    <t>32Gb</t>
  </si>
  <si>
    <t>64Gb</t>
  </si>
  <si>
    <t>read</t>
  </si>
  <si>
    <t>write</t>
  </si>
  <si>
    <t>act</t>
  </si>
  <si>
    <t>L</t>
  </si>
  <si>
    <t>H</t>
  </si>
  <si>
    <t>ACT</t>
  </si>
  <si>
    <t>mW</t>
  </si>
  <si>
    <t>Total Activate Power</t>
  </si>
  <si>
    <t>RD</t>
  </si>
  <si>
    <t>WR</t>
  </si>
  <si>
    <t>READ I/O</t>
  </si>
  <si>
    <t>Write ODT</t>
  </si>
  <si>
    <t>Total RD/WR/Term Power</t>
  </si>
  <si>
    <t>ACT_STBY</t>
  </si>
  <si>
    <t>PRE_STBY</t>
  </si>
  <si>
    <t>ACT_PDN</t>
  </si>
  <si>
    <t>PRE_PDN</t>
  </si>
  <si>
    <t>REF</t>
  </si>
  <si>
    <t>Total Background Power</t>
  </si>
  <si>
    <t>Total DDR3 SDRAM Power</t>
  </si>
  <si>
    <t>8 hi</t>
  </si>
  <si>
    <t>readByte</t>
  </si>
  <si>
    <t>writeByte</t>
  </si>
  <si>
    <t>time</t>
  </si>
  <si>
    <t>read_per</t>
  </si>
  <si>
    <t>write_per</t>
  </si>
  <si>
    <t>act_max</t>
  </si>
  <si>
    <t>read_max</t>
  </si>
  <si>
    <t>write_max</t>
  </si>
  <si>
    <t>bck</t>
  </si>
  <si>
    <t>read_power</t>
  </si>
  <si>
    <t>write_power</t>
  </si>
  <si>
    <t>read_bit_enj</t>
  </si>
  <si>
    <t>write_bit_enj</t>
  </si>
  <si>
    <t>read_total_enj</t>
  </si>
  <si>
    <t>write_total_enj</t>
  </si>
  <si>
    <t>rw_total_enj</t>
  </si>
  <si>
    <t>re_cache_enj</t>
  </si>
  <si>
    <t>checker_pwr</t>
  </si>
  <si>
    <t>checker_enj</t>
  </si>
  <si>
    <t>cpu_pwr</t>
  </si>
  <si>
    <t>cpu_enj</t>
  </si>
  <si>
    <t>total_enj</t>
  </si>
  <si>
    <t>blackscholes</t>
  </si>
  <si>
    <t>fft</t>
  </si>
  <si>
    <t>inversek2j</t>
  </si>
  <si>
    <t>jmeint</t>
  </si>
  <si>
    <t>jpeg</t>
  </si>
  <si>
    <t>kmeans</t>
  </si>
  <si>
    <t>sobel</t>
  </si>
  <si>
    <t>8 low</t>
  </si>
  <si>
    <t>total</t>
  </si>
  <si>
    <t>dram energy</t>
  </si>
  <si>
    <t>16 hi</t>
  </si>
  <si>
    <t>16 low</t>
  </si>
  <si>
    <t>total energy</t>
  </si>
  <si>
    <t>32 hi</t>
  </si>
  <si>
    <t>32 low</t>
  </si>
  <si>
    <t>64 hi</t>
  </si>
  <si>
    <t>64 low</t>
  </si>
  <si>
    <t>L2 power</t>
  </si>
  <si>
    <t>overhead</t>
  </si>
  <si>
    <t>recache power</t>
  </si>
  <si>
    <t>rate</t>
  </si>
  <si>
    <t>new_recache power</t>
  </si>
  <si>
    <t>approx bit cache</t>
  </si>
  <si>
    <t>re energy</t>
  </si>
  <si>
    <t>checker energy</t>
  </si>
  <si>
    <t>cpu energy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</si>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</sst>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1" numFmtId="11" xfId="0" applyAlignment="1" applyFont="1" applyNumberFormat="1">
      <alignment horizontal="right"/>
    </xf>
    <xf borderId="0" fillId="3" fontId="2" numFmtId="0" xfId="0" applyAlignment="1" applyFill="1" applyFont="1">
      <alignment/>
    </xf>
    <xf borderId="0" fillId="0" fontId="2" numFmtId="11" xfId="0" applyFont="1" applyNumberFormat="1"/>
    <xf borderId="0" fillId="0" fontId="2" numFmtId="11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4" fontId="2" numFmtId="0" xfId="0" applyAlignment="1" applyFill="1" applyFont="1">
      <alignment/>
    </xf>
    <xf borderId="0" fillId="5" fontId="2" numFmtId="0" xfId="0" applyAlignment="1" applyFill="1" applyFont="1">
      <alignment/>
    </xf>
    <xf borderId="0" fillId="6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DRAM Energy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Sheet2!$W$1</c:f>
            </c:strRef>
          </c:tx>
          <c:spPr>
            <a:solidFill>
              <a:srgbClr val="3366CC"/>
            </a:solidFill>
          </c:spPr>
          <c:cat>
            <c:strRef>
              <c:f>Sheet2!$V$2:$V$8</c:f>
            </c:strRef>
          </c:cat>
          <c:val>
            <c:numRef>
              <c:f>Sheet2!$W$2:$W$8</c:f>
            </c:numRef>
          </c:val>
        </c:ser>
        <c:ser>
          <c:idx val="1"/>
          <c:order val="1"/>
          <c:tx>
            <c:strRef>
              <c:f>Sheet2!$X$1</c:f>
            </c:strRef>
          </c:tx>
          <c:spPr>
            <a:solidFill>
              <a:srgbClr val="DC3912"/>
            </a:solidFill>
          </c:spPr>
          <c:cat>
            <c:strRef>
              <c:f>Sheet2!$V$2:$V$8</c:f>
            </c:strRef>
          </c:cat>
          <c:val>
            <c:numRef>
              <c:f>Sheet2!$X$2:$X$8</c:f>
            </c:numRef>
          </c:val>
        </c:ser>
        <c:ser>
          <c:idx val="2"/>
          <c:order val="2"/>
          <c:tx>
            <c:strRef>
              <c:f>Sheet2!$Y$1</c:f>
            </c:strRef>
          </c:tx>
          <c:spPr>
            <a:solidFill>
              <a:srgbClr val="FF9900"/>
            </a:solidFill>
          </c:spPr>
          <c:cat>
            <c:strRef>
              <c:f>Sheet2!$V$2:$V$8</c:f>
            </c:strRef>
          </c:cat>
          <c:val>
            <c:numRef>
              <c:f>Sheet2!$Y$2:$Y$8</c:f>
            </c:numRef>
          </c:val>
        </c:ser>
        <c:ser>
          <c:idx val="3"/>
          <c:order val="3"/>
          <c:tx>
            <c:strRef>
              <c:f>Sheet2!$Z$1</c:f>
            </c:strRef>
          </c:tx>
          <c:spPr>
            <a:solidFill>
              <a:srgbClr val="109618"/>
            </a:solidFill>
          </c:spPr>
          <c:cat>
            <c:strRef>
              <c:f>Sheet2!$V$2:$V$8</c:f>
            </c:strRef>
          </c:cat>
          <c:val>
            <c:numRef>
              <c:f>Sheet2!$Z$2:$Z$8</c:f>
            </c:numRef>
          </c:val>
        </c:ser>
        <c:axId val="2020272036"/>
        <c:axId val="1564119374"/>
      </c:barChart>
      <c:catAx>
        <c:axId val="202027203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64119374"/>
      </c:catAx>
      <c:valAx>
        <c:axId val="1564119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2027203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DRAM + Reshuffle Cache Energy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Sheet2!$W$29</c:f>
            </c:strRef>
          </c:tx>
          <c:spPr>
            <a:solidFill>
              <a:srgbClr val="3366CC"/>
            </a:solidFill>
          </c:spPr>
          <c:cat>
            <c:strRef>
              <c:f>Sheet2!$V$30:$V$36</c:f>
            </c:strRef>
          </c:cat>
          <c:val>
            <c:numRef>
              <c:f>Sheet2!$W$30:$W$36</c:f>
            </c:numRef>
          </c:val>
        </c:ser>
        <c:ser>
          <c:idx val="1"/>
          <c:order val="1"/>
          <c:tx>
            <c:strRef>
              <c:f>Sheet2!$X$29</c:f>
            </c:strRef>
          </c:tx>
          <c:spPr>
            <a:solidFill>
              <a:srgbClr val="DC3912"/>
            </a:solidFill>
          </c:spPr>
          <c:cat>
            <c:strRef>
              <c:f>Sheet2!$V$30:$V$36</c:f>
            </c:strRef>
          </c:cat>
          <c:val>
            <c:numRef>
              <c:f>Sheet2!$X$30:$X$36</c:f>
            </c:numRef>
          </c:val>
        </c:ser>
        <c:ser>
          <c:idx val="2"/>
          <c:order val="2"/>
          <c:tx>
            <c:strRef>
              <c:f>Sheet2!$Y$29</c:f>
            </c:strRef>
          </c:tx>
          <c:spPr>
            <a:solidFill>
              <a:srgbClr val="FF9900"/>
            </a:solidFill>
          </c:spPr>
          <c:cat>
            <c:strRef>
              <c:f>Sheet2!$V$30:$V$36</c:f>
            </c:strRef>
          </c:cat>
          <c:val>
            <c:numRef>
              <c:f>Sheet2!$Y$30:$Y$36</c:f>
            </c:numRef>
          </c:val>
        </c:ser>
        <c:ser>
          <c:idx val="3"/>
          <c:order val="3"/>
          <c:tx>
            <c:strRef>
              <c:f>Sheet2!$Z$29</c:f>
            </c:strRef>
          </c:tx>
          <c:spPr>
            <a:solidFill>
              <a:srgbClr val="109618"/>
            </a:solidFill>
          </c:spPr>
          <c:cat>
            <c:strRef>
              <c:f>Sheet2!$V$30:$V$36</c:f>
            </c:strRef>
          </c:cat>
          <c:val>
            <c:numRef>
              <c:f>Sheet2!$Z$30:$Z$36</c:f>
            </c:numRef>
          </c:val>
        </c:ser>
        <c:axId val="2059135692"/>
        <c:axId val="850305739"/>
      </c:barChart>
      <c:catAx>
        <c:axId val="2059135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50305739"/>
      </c:catAx>
      <c:valAx>
        <c:axId val="850305739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9135692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20</xdr:col>
      <xdr:colOff>38100</xdr:colOff>
      <xdr:row>8</xdr:row>
      <xdr:rowOff>133350</xdr:rowOff>
    </xdr:from>
    <xdr:to>
      <xdr:col>25</xdr:col>
      <xdr:colOff>942975</xdr:colOff>
      <xdr:row>26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20</xdr:col>
      <xdr:colOff>28575</xdr:colOff>
      <xdr:row>39</xdr:row>
      <xdr:rowOff>0</xdr:rowOff>
    </xdr:from>
    <xdr:to>
      <xdr:col>25</xdr:col>
      <xdr:colOff>933450</xdr:colOff>
      <xdr:row>56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2" t="s">
        <v>1</v>
      </c>
      <c r="F1" s="2" t="s">
        <v>2</v>
      </c>
      <c r="H1" s="2" t="s">
        <v>3</v>
      </c>
      <c r="K1" s="2" t="s">
        <v>4</v>
      </c>
      <c r="L1" s="2" t="s">
        <v>5</v>
      </c>
      <c r="M1" s="2" t="s">
        <v>6</v>
      </c>
    </row>
    <row r="2"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K2">
        <f>(B5+B7)/0.45</f>
        <v>224.4444444</v>
      </c>
      <c r="L2">
        <f>(B6+B8)/0.25</f>
        <v>402</v>
      </c>
      <c r="M2">
        <f>B4/0.7</f>
        <v>384.7142857</v>
      </c>
    </row>
    <row r="3">
      <c r="A3" s="1" t="s">
        <v>9</v>
      </c>
      <c r="B3" s="3">
        <v>269.3</v>
      </c>
      <c r="C3" s="3">
        <v>269.3</v>
      </c>
      <c r="D3" s="3">
        <v>269.3</v>
      </c>
      <c r="E3" s="3">
        <v>269.3</v>
      </c>
      <c r="F3" s="3">
        <v>269.3</v>
      </c>
      <c r="G3" s="3">
        <v>269.3</v>
      </c>
      <c r="H3" s="3">
        <v>269.3</v>
      </c>
      <c r="I3" s="3">
        <v>269.3</v>
      </c>
      <c r="J3" s="1" t="s">
        <v>10</v>
      </c>
    </row>
    <row r="4">
      <c r="A4" s="1" t="s">
        <v>11</v>
      </c>
      <c r="B4" s="3">
        <v>269.3</v>
      </c>
      <c r="C4" s="3">
        <v>269.3</v>
      </c>
      <c r="D4" s="3">
        <v>269.3</v>
      </c>
      <c r="E4" s="3">
        <v>269.3</v>
      </c>
      <c r="F4" s="3">
        <v>269.3</v>
      </c>
      <c r="G4" s="3">
        <v>269.3</v>
      </c>
      <c r="H4" s="3">
        <v>269.3</v>
      </c>
      <c r="I4" s="3">
        <v>269.3</v>
      </c>
      <c r="J4" s="1" t="s">
        <v>10</v>
      </c>
    </row>
    <row r="5">
      <c r="A5" s="1" t="s">
        <v>12</v>
      </c>
      <c r="B5" s="3">
        <v>82.5</v>
      </c>
      <c r="C5" s="3">
        <v>82.5</v>
      </c>
      <c r="D5" s="3">
        <v>82.5</v>
      </c>
      <c r="E5" s="3">
        <v>82.5</v>
      </c>
      <c r="F5" s="3">
        <v>82.5</v>
      </c>
      <c r="G5" s="3">
        <v>82.5</v>
      </c>
      <c r="H5" s="3">
        <v>82.5</v>
      </c>
      <c r="I5" s="3">
        <v>82.5</v>
      </c>
      <c r="J5" s="1" t="s">
        <v>10</v>
      </c>
    </row>
    <row r="6">
      <c r="A6" s="1" t="s">
        <v>13</v>
      </c>
      <c r="B6" s="3">
        <v>47.4</v>
      </c>
      <c r="C6" s="3">
        <v>47.4</v>
      </c>
      <c r="D6" s="3">
        <v>47.4</v>
      </c>
      <c r="E6" s="3">
        <v>47.4</v>
      </c>
      <c r="F6" s="3">
        <v>47.4</v>
      </c>
      <c r="G6" s="3">
        <v>47.4</v>
      </c>
      <c r="H6" s="3">
        <v>47.4</v>
      </c>
      <c r="I6" s="3">
        <v>47.4</v>
      </c>
      <c r="J6" s="1" t="s">
        <v>10</v>
      </c>
    </row>
    <row r="7">
      <c r="A7" s="1" t="s">
        <v>14</v>
      </c>
      <c r="B7" s="3">
        <v>18.5</v>
      </c>
      <c r="C7" s="3">
        <v>18.5</v>
      </c>
      <c r="D7" s="3">
        <v>18.5</v>
      </c>
      <c r="E7" s="3">
        <v>18.5</v>
      </c>
      <c r="F7" s="3">
        <v>18.5</v>
      </c>
      <c r="G7" s="3">
        <v>18.5</v>
      </c>
      <c r="H7" s="3">
        <v>18.5</v>
      </c>
      <c r="I7" s="3">
        <v>18.5</v>
      </c>
      <c r="J7" s="1" t="s">
        <v>10</v>
      </c>
    </row>
    <row r="8">
      <c r="A8" s="1" t="s">
        <v>15</v>
      </c>
      <c r="B8" s="3">
        <v>53.1</v>
      </c>
      <c r="C8" s="3">
        <v>53.1</v>
      </c>
      <c r="D8" s="3">
        <v>53.1</v>
      </c>
      <c r="E8" s="3">
        <v>53.1</v>
      </c>
      <c r="F8" s="3">
        <v>53.1</v>
      </c>
      <c r="G8" s="3">
        <v>53.1</v>
      </c>
      <c r="H8" s="3">
        <v>53.1</v>
      </c>
      <c r="I8" s="3">
        <v>53.1</v>
      </c>
      <c r="J8" s="1" t="s">
        <v>10</v>
      </c>
    </row>
    <row r="9">
      <c r="A9" s="1" t="s">
        <v>16</v>
      </c>
      <c r="B9" s="3">
        <v>201.5</v>
      </c>
      <c r="C9" s="3">
        <v>201.5</v>
      </c>
      <c r="D9" s="3">
        <v>201.5</v>
      </c>
      <c r="E9" s="3">
        <v>201.5</v>
      </c>
      <c r="F9" s="3">
        <v>201.5</v>
      </c>
      <c r="G9" s="3">
        <v>201.5</v>
      </c>
      <c r="H9" s="3">
        <v>201.5</v>
      </c>
      <c r="I9" s="3">
        <v>201.5</v>
      </c>
      <c r="J9" s="1" t="s">
        <v>10</v>
      </c>
    </row>
    <row r="10">
      <c r="A10" s="1" t="s">
        <v>17</v>
      </c>
      <c r="B10" s="3">
        <v>36.4</v>
      </c>
      <c r="C10" s="3">
        <v>36.4</v>
      </c>
      <c r="D10" s="3">
        <v>36.4</v>
      </c>
      <c r="E10" s="3">
        <v>36.4</v>
      </c>
      <c r="F10" s="3">
        <v>36.4</v>
      </c>
      <c r="G10" s="3">
        <v>36.4</v>
      </c>
      <c r="H10" s="3">
        <v>36.4</v>
      </c>
      <c r="I10" s="3">
        <v>36.4</v>
      </c>
      <c r="J10" s="1" t="s">
        <v>10</v>
      </c>
    </row>
    <row r="11">
      <c r="A11" s="1" t="s">
        <v>18</v>
      </c>
      <c r="B11" s="3">
        <v>14.7</v>
      </c>
      <c r="C11" s="3">
        <v>14.7</v>
      </c>
      <c r="D11" s="3">
        <v>14.7</v>
      </c>
      <c r="E11" s="3">
        <v>14.7</v>
      </c>
      <c r="F11" s="3">
        <v>14.7</v>
      </c>
      <c r="G11" s="3">
        <v>14.7</v>
      </c>
      <c r="H11" s="3">
        <v>14.7</v>
      </c>
      <c r="I11" s="3">
        <v>14.7</v>
      </c>
      <c r="J11" s="1" t="s">
        <v>10</v>
      </c>
    </row>
    <row r="12">
      <c r="A12" s="1" t="s">
        <v>19</v>
      </c>
      <c r="B12" s="3">
        <v>5.8</v>
      </c>
      <c r="C12" s="3">
        <v>5.8</v>
      </c>
      <c r="D12" s="3">
        <v>5.8</v>
      </c>
      <c r="E12" s="3">
        <v>5.8</v>
      </c>
      <c r="F12" s="3">
        <v>5.8</v>
      </c>
      <c r="G12" s="3">
        <v>5.8</v>
      </c>
      <c r="H12" s="3">
        <v>5.8</v>
      </c>
      <c r="I12" s="3">
        <v>5.8</v>
      </c>
      <c r="J12" s="1" t="s">
        <v>10</v>
      </c>
    </row>
    <row r="13">
      <c r="A13" s="1" t="s">
        <v>20</v>
      </c>
      <c r="B13" s="3">
        <v>2.2</v>
      </c>
      <c r="C13" s="3">
        <v>2.2</v>
      </c>
      <c r="D13" s="3">
        <v>2.2</v>
      </c>
      <c r="E13" s="3">
        <v>2.2</v>
      </c>
      <c r="F13" s="3">
        <v>2.2</v>
      </c>
      <c r="G13" s="3">
        <v>2.2</v>
      </c>
      <c r="H13" s="3">
        <v>2.2</v>
      </c>
      <c r="I13" s="3">
        <v>2.2</v>
      </c>
      <c r="J13" s="1" t="s">
        <v>10</v>
      </c>
    </row>
    <row r="14">
      <c r="A14" s="1" t="s">
        <v>21</v>
      </c>
      <c r="B14" s="3">
        <v>2.7</v>
      </c>
      <c r="C14" s="3">
        <v>10.9</v>
      </c>
      <c r="D14" s="3">
        <v>4.1</v>
      </c>
      <c r="E14" s="3">
        <v>16.5</v>
      </c>
      <c r="F14" s="3">
        <v>6.9</v>
      </c>
      <c r="G14" s="3">
        <v>27.7</v>
      </c>
      <c r="H14" s="3">
        <v>12.5</v>
      </c>
      <c r="I14" s="3">
        <v>49.8</v>
      </c>
      <c r="J14" s="1" t="s">
        <v>10</v>
      </c>
    </row>
    <row r="15">
      <c r="A15" s="4" t="s">
        <v>22</v>
      </c>
      <c r="B15" s="3">
        <v>61.7</v>
      </c>
      <c r="C15" s="3">
        <v>69.9</v>
      </c>
      <c r="D15" s="3">
        <v>63.1</v>
      </c>
      <c r="E15" s="3">
        <v>75.5</v>
      </c>
      <c r="F15" s="3">
        <v>65.9</v>
      </c>
      <c r="G15" s="3">
        <v>86.7</v>
      </c>
      <c r="H15" s="3">
        <v>71.5</v>
      </c>
      <c r="I15" s="3">
        <v>108.8</v>
      </c>
      <c r="J15" s="1" t="s">
        <v>10</v>
      </c>
    </row>
    <row r="16">
      <c r="A16" s="1" t="s">
        <v>23</v>
      </c>
      <c r="B16" s="3">
        <v>532.5</v>
      </c>
      <c r="C16" s="3">
        <v>540.7</v>
      </c>
      <c r="D16" s="3">
        <v>533.9</v>
      </c>
      <c r="E16" s="3">
        <v>546.3</v>
      </c>
      <c r="F16" s="3">
        <v>536.7</v>
      </c>
      <c r="G16" s="3">
        <v>557.5</v>
      </c>
      <c r="H16" s="3">
        <v>542.2</v>
      </c>
      <c r="I16" s="3">
        <v>579.6</v>
      </c>
      <c r="J16" s="1" t="s">
        <v>10</v>
      </c>
    </row>
    <row r="17">
      <c r="D17" s="3"/>
      <c r="J17" s="1"/>
    </row>
    <row r="30">
      <c r="A30" s="2"/>
      <c r="B30" s="2"/>
      <c r="C30" s="2"/>
    </row>
  </sheetData>
  <mergeCells count="4">
    <mergeCell ref="B1:C1"/>
    <mergeCell ref="D1:E1"/>
    <mergeCell ref="F1:G1"/>
    <mergeCell ref="H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55</v>
      </c>
      <c r="V1" s="2" t="s">
        <v>56</v>
      </c>
      <c r="W1" s="2" t="s">
        <v>0</v>
      </c>
      <c r="X1" s="2" t="s">
        <v>1</v>
      </c>
      <c r="Y1" s="2" t="s">
        <v>2</v>
      </c>
      <c r="Z1" s="2" t="s">
        <v>3</v>
      </c>
    </row>
    <row r="2">
      <c r="A2" s="5" t="s">
        <v>47</v>
      </c>
      <c r="B2" s="2">
        <v>2.4881984E7</v>
      </c>
      <c r="C2" s="2">
        <v>1.2643712E7</v>
      </c>
      <c r="D2" s="2">
        <v>0.07704</v>
      </c>
      <c r="E2">
        <f t="shared" ref="E2:E8" si="2">B2/16/D2/800/1000000</f>
        <v>0.02523241173</v>
      </c>
      <c r="F2">
        <f t="shared" ref="F2:F8" si="3">C2/16/D2/800/1000000</f>
        <v>0.01282178089</v>
      </c>
      <c r="G2" s="2">
        <v>384.71</v>
      </c>
      <c r="H2" s="2">
        <v>224.44</v>
      </c>
      <c r="I2" s="2">
        <v>402.0</v>
      </c>
      <c r="J2" s="3">
        <v>69.9</v>
      </c>
      <c r="K2">
        <f t="shared" ref="K2:K8" si="4">E2*H2+G2*E2+J2</f>
        <v>85.27032361</v>
      </c>
      <c r="L2">
        <f t="shared" ref="L2:L8" si="5">F2*I2+G2*F2+J2</f>
        <v>79.98702325</v>
      </c>
      <c r="M2">
        <f t="shared" ref="M2:N2" si="1">K2*1.25/16/8/E2/1000</f>
        <v>0.03300191883</v>
      </c>
      <c r="N2">
        <f t="shared" si="1"/>
        <v>0.06092158963</v>
      </c>
      <c r="O2" s="2">
        <f t="shared" ref="O2:O8" si="7">M2*8*B2/1000000000</f>
        <v>0.006569225731</v>
      </c>
      <c r="P2" s="2">
        <f t="shared" ref="P2:P8" si="8">N2*C2*8/1000000000</f>
        <v>0.006162200271</v>
      </c>
      <c r="Q2" s="2">
        <f t="shared" ref="Q2:Q8" si="9">O2+P2</f>
        <v>0.012731426</v>
      </c>
      <c r="R2" s="2"/>
      <c r="S2">
        <f t="shared" ref="S2:S8" si="10">Q2+R2</f>
        <v>0.012731426</v>
      </c>
      <c r="V2" s="5" t="s">
        <v>47</v>
      </c>
      <c r="W2" s="2">
        <f t="shared" ref="W2:W8" si="11">Q11/Q2</f>
        <v>0.8909698898</v>
      </c>
      <c r="X2" s="2">
        <f t="shared" ref="X2:X8" si="12">Q29/Q20</f>
        <v>0.8452293025</v>
      </c>
      <c r="Y2" s="2">
        <f t="shared" ref="Y2:Y8" si="13">Q47/Q38</f>
        <v>0.7623881101</v>
      </c>
      <c r="Z2">
        <f t="shared" ref="Z2:Z8" si="14">Q65/Q56</f>
        <v>0.6518911159</v>
      </c>
    </row>
    <row r="3">
      <c r="A3" s="5" t="s">
        <v>48</v>
      </c>
      <c r="B3" s="2">
        <v>2.6322624E7</v>
      </c>
      <c r="C3" s="2">
        <v>6.4483264E7</v>
      </c>
      <c r="D3" s="2">
        <v>0.138886</v>
      </c>
      <c r="E3">
        <f t="shared" si="2"/>
        <v>0.01480678398</v>
      </c>
      <c r="F3">
        <f t="shared" si="3"/>
        <v>0.03627259047</v>
      </c>
      <c r="G3" s="2">
        <v>384.71</v>
      </c>
      <c r="H3" s="2">
        <v>224.44</v>
      </c>
      <c r="I3" s="2">
        <v>402.0</v>
      </c>
      <c r="J3" s="3">
        <v>69.9</v>
      </c>
      <c r="K3">
        <f t="shared" si="4"/>
        <v>78.91955246</v>
      </c>
      <c r="L3">
        <f t="shared" si="5"/>
        <v>98.43600965</v>
      </c>
      <c r="M3">
        <f t="shared" ref="M3:N3" si="6">K3*1.25/16/8/E3/1000</f>
        <v>0.05205038147</v>
      </c>
      <c r="N3">
        <f t="shared" si="6"/>
        <v>0.02650180603</v>
      </c>
      <c r="O3" s="2">
        <f t="shared" si="7"/>
        <v>0.01096082096</v>
      </c>
      <c r="P3" s="2">
        <f t="shared" si="8"/>
        <v>0.01367138364</v>
      </c>
      <c r="Q3" s="2">
        <f t="shared" si="9"/>
        <v>0.0246322046</v>
      </c>
      <c r="R3" s="2"/>
      <c r="S3">
        <f t="shared" si="10"/>
        <v>0.0246322046</v>
      </c>
      <c r="V3" s="5" t="s">
        <v>48</v>
      </c>
      <c r="W3" s="2">
        <f t="shared" si="11"/>
        <v>0.9017970318</v>
      </c>
      <c r="X3" s="2">
        <f t="shared" si="12"/>
        <v>0.8542844935</v>
      </c>
      <c r="Y3" s="2">
        <f t="shared" si="13"/>
        <v>0.7687107532</v>
      </c>
      <c r="Z3">
        <f t="shared" si="14"/>
        <v>0.6364893999</v>
      </c>
    </row>
    <row r="4">
      <c r="A4" s="5" t="s">
        <v>49</v>
      </c>
      <c r="B4" s="2">
        <v>3.2085312E7</v>
      </c>
      <c r="C4" s="2">
        <v>3.0974976E7</v>
      </c>
      <c r="D4" s="2">
        <v>0.214419</v>
      </c>
      <c r="E4">
        <f t="shared" si="2"/>
        <v>0.01169049851</v>
      </c>
      <c r="F4">
        <f t="shared" si="3"/>
        <v>0.01128594015</v>
      </c>
      <c r="G4" s="2">
        <v>384.71</v>
      </c>
      <c r="H4" s="2">
        <v>224.44</v>
      </c>
      <c r="I4" s="2">
        <v>402.0</v>
      </c>
      <c r="J4" s="3">
        <v>69.9</v>
      </c>
      <c r="K4">
        <f t="shared" si="4"/>
        <v>77.02126717</v>
      </c>
      <c r="L4">
        <f t="shared" si="5"/>
        <v>78.77876197</v>
      </c>
      <c r="M4">
        <f t="shared" ref="M4:N4" si="15">K4*1.25/16/8/E4/1000</f>
        <v>0.06433949857</v>
      </c>
      <c r="N4">
        <f t="shared" si="15"/>
        <v>0.06816657164</v>
      </c>
      <c r="O4" s="2">
        <f t="shared" si="7"/>
        <v>0.01651482308</v>
      </c>
      <c r="P4" s="2">
        <f t="shared" si="8"/>
        <v>0.01689166336</v>
      </c>
      <c r="Q4" s="2">
        <f t="shared" si="9"/>
        <v>0.03340648645</v>
      </c>
      <c r="R4" s="2"/>
      <c r="S4">
        <f t="shared" si="10"/>
        <v>0.03340648645</v>
      </c>
      <c r="V4" s="5" t="s">
        <v>49</v>
      </c>
      <c r="W4" s="2">
        <f t="shared" si="11"/>
        <v>0.8839282488</v>
      </c>
      <c r="X4" s="2">
        <f t="shared" si="12"/>
        <v>0.8329669877</v>
      </c>
      <c r="Y4" s="2">
        <f t="shared" si="13"/>
        <v>0.7115496331</v>
      </c>
      <c r="Z4">
        <f t="shared" si="14"/>
        <v>0.5842306778</v>
      </c>
    </row>
    <row r="5">
      <c r="A5" s="5" t="s">
        <v>50</v>
      </c>
      <c r="B5" s="2">
        <v>2.0807584E8</v>
      </c>
      <c r="C5" s="2">
        <v>1.355328E8</v>
      </c>
      <c r="D5" s="2">
        <v>0.277587</v>
      </c>
      <c r="E5">
        <f t="shared" si="2"/>
        <v>0.05856155007</v>
      </c>
      <c r="F5">
        <f t="shared" si="3"/>
        <v>0.03814479785</v>
      </c>
      <c r="G5" s="2">
        <v>384.71</v>
      </c>
      <c r="H5" s="2">
        <v>224.44</v>
      </c>
      <c r="I5" s="2">
        <v>402.0</v>
      </c>
      <c r="J5" s="3">
        <v>69.9</v>
      </c>
      <c r="K5">
        <f t="shared" si="4"/>
        <v>105.5727682</v>
      </c>
      <c r="L5">
        <f t="shared" si="5"/>
        <v>99.90889391</v>
      </c>
      <c r="M5">
        <f t="shared" ref="M5:N5" si="16">K5*1.25/16/8/E5/1000</f>
        <v>0.01760513619</v>
      </c>
      <c r="N5">
        <f t="shared" si="16"/>
        <v>0.02557813509</v>
      </c>
      <c r="O5" s="2">
        <f t="shared" si="7"/>
        <v>0.02930562801</v>
      </c>
      <c r="P5" s="2">
        <f t="shared" si="8"/>
        <v>0.02773341014</v>
      </c>
      <c r="Q5" s="2">
        <f t="shared" si="9"/>
        <v>0.05703903815</v>
      </c>
      <c r="R5" s="2"/>
      <c r="S5">
        <f t="shared" si="10"/>
        <v>0.05703903815</v>
      </c>
      <c r="V5" s="5" t="s">
        <v>50</v>
      </c>
      <c r="W5" s="2">
        <f t="shared" si="11"/>
        <v>0.9032725779</v>
      </c>
      <c r="X5" s="2">
        <f t="shared" si="12"/>
        <v>0.8564484408</v>
      </c>
      <c r="Y5" s="2">
        <f t="shared" si="13"/>
        <v>0.7755159554</v>
      </c>
      <c r="Z5">
        <f t="shared" si="14"/>
        <v>0.6430540262</v>
      </c>
    </row>
    <row r="6">
      <c r="A6" s="5" t="s">
        <v>51</v>
      </c>
      <c r="B6" s="2">
        <v>4909120.0</v>
      </c>
      <c r="C6" s="2">
        <v>3218624.0</v>
      </c>
      <c r="D6" s="2">
        <v>0.032924</v>
      </c>
      <c r="E6">
        <f t="shared" si="2"/>
        <v>0.01164879723</v>
      </c>
      <c r="F6">
        <f t="shared" si="3"/>
        <v>0.007637437735</v>
      </c>
      <c r="G6" s="2">
        <v>384.71</v>
      </c>
      <c r="H6" s="2">
        <v>224.44</v>
      </c>
      <c r="I6" s="2">
        <v>402.0</v>
      </c>
      <c r="J6" s="3">
        <v>69.9</v>
      </c>
      <c r="K6">
        <f t="shared" si="4"/>
        <v>76.99586483</v>
      </c>
      <c r="L6">
        <f t="shared" si="5"/>
        <v>75.90844864</v>
      </c>
      <c r="M6">
        <f t="shared" ref="M6:N6" si="17">K6*1.25/16/8/E6/1000</f>
        <v>0.06454853043</v>
      </c>
      <c r="N6">
        <f t="shared" si="17"/>
        <v>0.09706048932</v>
      </c>
      <c r="O6" s="2">
        <f t="shared" si="7"/>
        <v>0.002535011854</v>
      </c>
      <c r="P6" s="2">
        <f t="shared" si="8"/>
        <v>0.002499209763</v>
      </c>
      <c r="Q6" s="2">
        <f t="shared" si="9"/>
        <v>0.005034221617</v>
      </c>
      <c r="R6" s="2"/>
      <c r="S6">
        <f t="shared" si="10"/>
        <v>0.005034221617</v>
      </c>
      <c r="V6" s="5" t="s">
        <v>51</v>
      </c>
      <c r="W6" s="2">
        <f t="shared" si="11"/>
        <v>0.8801041677</v>
      </c>
      <c r="X6" s="2">
        <f t="shared" si="12"/>
        <v>0.8292388394</v>
      </c>
      <c r="Y6" s="2">
        <f t="shared" si="13"/>
        <v>0.7471418816</v>
      </c>
      <c r="Z6">
        <f t="shared" si="14"/>
        <v>0.6142611479</v>
      </c>
    </row>
    <row r="7">
      <c r="A7" s="5" t="s">
        <v>52</v>
      </c>
      <c r="B7" s="2">
        <v>2.113216E7</v>
      </c>
      <c r="C7" s="2">
        <v>1.4760832E7</v>
      </c>
      <c r="D7" s="2">
        <v>0.0873</v>
      </c>
      <c r="E7">
        <f t="shared" si="2"/>
        <v>0.01891122566</v>
      </c>
      <c r="F7">
        <f t="shared" si="3"/>
        <v>0.01320950745</v>
      </c>
      <c r="G7" s="2">
        <v>384.71</v>
      </c>
      <c r="H7" s="2">
        <v>224.44</v>
      </c>
      <c r="I7" s="2">
        <v>402.0</v>
      </c>
      <c r="J7" s="3">
        <v>69.9</v>
      </c>
      <c r="K7">
        <f t="shared" si="4"/>
        <v>81.41977311</v>
      </c>
      <c r="L7">
        <f t="shared" si="5"/>
        <v>80.2920516</v>
      </c>
      <c r="M7">
        <f t="shared" ref="M7:N7" si="18">K7*1.25/16/8/E7/1000</f>
        <v>0.04204460283</v>
      </c>
      <c r="N7">
        <f t="shared" si="18"/>
        <v>0.05935891778</v>
      </c>
      <c r="O7" s="2">
        <f t="shared" si="7"/>
        <v>0.007107946193</v>
      </c>
      <c r="P7" s="2">
        <f t="shared" si="8"/>
        <v>0.007009496105</v>
      </c>
      <c r="Q7" s="2">
        <f t="shared" si="9"/>
        <v>0.0141174423</v>
      </c>
      <c r="R7" s="2"/>
      <c r="S7">
        <f t="shared" si="10"/>
        <v>0.0141174423</v>
      </c>
      <c r="V7" s="5" t="s">
        <v>52</v>
      </c>
      <c r="W7" s="2">
        <f t="shared" si="11"/>
        <v>0.8835244719</v>
      </c>
      <c r="X7" s="2">
        <f t="shared" si="12"/>
        <v>0.8275177303</v>
      </c>
      <c r="Y7" s="2">
        <f t="shared" si="13"/>
        <v>0.7377839329</v>
      </c>
      <c r="Z7">
        <f t="shared" si="14"/>
        <v>0.5930009441</v>
      </c>
    </row>
    <row r="8">
      <c r="A8" s="5" t="s">
        <v>53</v>
      </c>
      <c r="B8" s="2">
        <v>5.755968E7</v>
      </c>
      <c r="C8" s="2">
        <v>4.0883904E7</v>
      </c>
      <c r="D8" s="2">
        <v>0.184173</v>
      </c>
      <c r="E8">
        <f t="shared" si="2"/>
        <v>0.02441644541</v>
      </c>
      <c r="F8">
        <f t="shared" si="3"/>
        <v>0.01734268867</v>
      </c>
      <c r="G8" s="2">
        <v>384.71</v>
      </c>
      <c r="H8" s="2">
        <v>224.44</v>
      </c>
      <c r="I8" s="2">
        <v>402.0</v>
      </c>
      <c r="J8" s="3">
        <v>69.9</v>
      </c>
      <c r="K8">
        <f t="shared" si="4"/>
        <v>84.77327772</v>
      </c>
      <c r="L8">
        <f t="shared" si="5"/>
        <v>83.5436666</v>
      </c>
      <c r="M8">
        <f t="shared" ref="M8:N8" si="19">K8*1.25/16/8/E8/1000</f>
        <v>0.03390600173</v>
      </c>
      <c r="N8">
        <f t="shared" si="19"/>
        <v>0.04704323158</v>
      </c>
      <c r="O8" s="2">
        <f t="shared" si="7"/>
        <v>0.01561294888</v>
      </c>
      <c r="P8" s="2">
        <f t="shared" si="8"/>
        <v>0.01538648771</v>
      </c>
      <c r="Q8" s="2">
        <f t="shared" si="9"/>
        <v>0.03099943659</v>
      </c>
      <c r="R8" s="2"/>
      <c r="S8">
        <f t="shared" si="10"/>
        <v>0.03099943659</v>
      </c>
      <c r="V8" s="5" t="s">
        <v>53</v>
      </c>
      <c r="W8" s="2">
        <f t="shared" si="11"/>
        <v>0.8853529469</v>
      </c>
      <c r="X8" s="2">
        <f t="shared" si="12"/>
        <v>0.8326146593</v>
      </c>
      <c r="Y8" s="2">
        <f t="shared" si="13"/>
        <v>0.7450655268</v>
      </c>
      <c r="Z8">
        <f t="shared" si="14"/>
        <v>0.6073931961</v>
      </c>
    </row>
    <row r="9">
      <c r="G9" s="2"/>
      <c r="H9" s="2"/>
      <c r="I9" s="2"/>
      <c r="O9" s="2"/>
      <c r="P9" s="2"/>
      <c r="Q9" s="2"/>
      <c r="R9" s="2"/>
      <c r="T9" s="3"/>
      <c r="V9" s="3"/>
      <c r="W9" s="3"/>
      <c r="X9" s="1"/>
    </row>
    <row r="10">
      <c r="A10" s="7" t="s">
        <v>54</v>
      </c>
      <c r="B10" s="2"/>
      <c r="C10" s="2"/>
      <c r="D10" s="2"/>
      <c r="G10" s="2"/>
      <c r="H10" s="2"/>
      <c r="I10" s="2"/>
      <c r="J10" s="2"/>
      <c r="O10" s="2"/>
      <c r="P10" s="2"/>
      <c r="Q10" s="2"/>
      <c r="R10" s="2"/>
      <c r="T10" s="3"/>
      <c r="V10" s="3"/>
      <c r="W10" s="3"/>
      <c r="X10" s="1"/>
    </row>
    <row r="11">
      <c r="A11" s="5" t="s">
        <v>47</v>
      </c>
      <c r="B11" s="2">
        <v>2.488192E7</v>
      </c>
      <c r="C11" s="2">
        <v>1.2643456E7</v>
      </c>
      <c r="D11" s="2">
        <v>0.07603</v>
      </c>
      <c r="E11">
        <f t="shared" ref="E11:E17" si="21">B11/16/D11/800/1000000</f>
        <v>0.02556753913</v>
      </c>
      <c r="F11">
        <f t="shared" ref="F11:F17" si="22">C11/16/D11/800/1000000</f>
        <v>0.01299184532</v>
      </c>
      <c r="G11" s="2">
        <v>384.71</v>
      </c>
      <c r="H11" s="2">
        <v>224.44</v>
      </c>
      <c r="I11" s="2">
        <v>402.0</v>
      </c>
      <c r="J11" s="3">
        <v>61.7</v>
      </c>
      <c r="K11">
        <f t="shared" ref="K11:K17" si="23">E11*H11+G11*E11+J11</f>
        <v>77.27446646</v>
      </c>
      <c r="L11">
        <f t="shared" ref="L11:L17" si="24">F11*I11+G11*F11+J11</f>
        <v>71.92081464</v>
      </c>
      <c r="M11">
        <f t="shared" ref="M11:N11" si="20">K11*1.25/16/8/E11/1000</f>
        <v>0.02951529507</v>
      </c>
      <c r="N11">
        <f t="shared" si="20"/>
        <v>0.05406096577</v>
      </c>
      <c r="O11" s="2">
        <f t="shared" ref="O11:O17" si="26">M11*8*B11/1000000000</f>
        <v>0.005875177685</v>
      </c>
      <c r="P11" s="2">
        <f t="shared" ref="P11:P17" si="27">N11*C11*8/1000000000</f>
        <v>0.005468139537</v>
      </c>
      <c r="Q11" s="2">
        <f t="shared" ref="Q11:Q17" si="28">O11+P11</f>
        <v>0.01134331722</v>
      </c>
      <c r="R11" s="2">
        <f t="shared" ref="R11:R17" si="29">0.02522*D11</f>
        <v>0.0019174766</v>
      </c>
      <c r="S11">
        <f t="shared" ref="S11:S17" si="30">Q11+R11</f>
        <v>0.01326079382</v>
      </c>
      <c r="T11" s="3"/>
      <c r="V11" s="3"/>
      <c r="W11" s="3"/>
      <c r="X11" s="1"/>
    </row>
    <row r="12">
      <c r="A12" s="5" t="s">
        <v>48</v>
      </c>
      <c r="B12" s="2">
        <v>2.660992E7</v>
      </c>
      <c r="C12" s="2">
        <v>6.447072E7</v>
      </c>
      <c r="D12" s="2">
        <v>0.137637</v>
      </c>
      <c r="E12">
        <f t="shared" si="21"/>
        <v>0.01510422343</v>
      </c>
      <c r="F12">
        <f t="shared" si="22"/>
        <v>0.03659462935</v>
      </c>
      <c r="G12" s="2">
        <v>384.71</v>
      </c>
      <c r="H12" s="2">
        <v>224.44</v>
      </c>
      <c r="I12" s="2">
        <v>402.0</v>
      </c>
      <c r="J12" s="3">
        <v>61.7</v>
      </c>
      <c r="K12">
        <f t="shared" si="23"/>
        <v>70.9007377</v>
      </c>
      <c r="L12">
        <f t="shared" si="24"/>
        <v>90.48936086</v>
      </c>
      <c r="M12">
        <f t="shared" ref="M12:N12" si="25">K12*1.25/16/8/E12/1000</f>
        <v>0.04584082193</v>
      </c>
      <c r="N12">
        <f t="shared" si="25"/>
        <v>0.02414794685</v>
      </c>
      <c r="O12" s="2">
        <f t="shared" si="26"/>
        <v>0.009758564835</v>
      </c>
      <c r="P12" s="2">
        <f t="shared" si="27"/>
        <v>0.01245468416</v>
      </c>
      <c r="Q12" s="2">
        <f t="shared" si="28"/>
        <v>0.022213249</v>
      </c>
      <c r="R12" s="2">
        <f t="shared" si="29"/>
        <v>0.00347120514</v>
      </c>
      <c r="S12">
        <f t="shared" si="30"/>
        <v>0.02568445414</v>
      </c>
      <c r="T12" s="3"/>
      <c r="V12" s="3"/>
      <c r="W12" s="3"/>
      <c r="X12" s="1"/>
    </row>
    <row r="13">
      <c r="A13" s="5" t="s">
        <v>49</v>
      </c>
      <c r="B13" s="2">
        <v>3.2086272E7</v>
      </c>
      <c r="C13" s="2">
        <v>3.097408E7</v>
      </c>
      <c r="D13" s="2">
        <v>0.211493</v>
      </c>
      <c r="E13">
        <f t="shared" si="21"/>
        <v>0.01185259087</v>
      </c>
      <c r="F13">
        <f t="shared" si="22"/>
        <v>0.01144174985</v>
      </c>
      <c r="G13" s="2">
        <v>384.71</v>
      </c>
      <c r="H13" s="2">
        <v>224.44</v>
      </c>
      <c r="I13" s="2">
        <v>402.0</v>
      </c>
      <c r="J13" s="3">
        <v>61.7</v>
      </c>
      <c r="K13">
        <f t="shared" si="23"/>
        <v>68.92000573</v>
      </c>
      <c r="L13">
        <f t="shared" si="24"/>
        <v>70.70133902</v>
      </c>
      <c r="M13">
        <f t="shared" ref="M13:N13" si="31">K13*1.25/16/8/E13/1000</f>
        <v>0.05678479402</v>
      </c>
      <c r="N13">
        <f t="shared" si="31"/>
        <v>0.0603441583</v>
      </c>
      <c r="O13" s="2">
        <f t="shared" si="26"/>
        <v>0.01457609877</v>
      </c>
      <c r="P13" s="2">
        <f t="shared" si="27"/>
        <v>0.01495283829</v>
      </c>
      <c r="Q13" s="2">
        <f t="shared" si="28"/>
        <v>0.02952893706</v>
      </c>
      <c r="R13" s="2">
        <f t="shared" si="29"/>
        <v>0.00533385346</v>
      </c>
      <c r="S13">
        <f t="shared" si="30"/>
        <v>0.03486279052</v>
      </c>
      <c r="T13" s="3"/>
      <c r="V13" s="3"/>
      <c r="W13" s="3"/>
      <c r="X13" s="1"/>
    </row>
    <row r="14">
      <c r="A14" s="5" t="s">
        <v>50</v>
      </c>
      <c r="B14" s="2">
        <v>2.08076608E8</v>
      </c>
      <c r="C14" s="2">
        <v>1.35533056E8</v>
      </c>
      <c r="D14" s="2">
        <v>0.269768</v>
      </c>
      <c r="E14">
        <f t="shared" si="21"/>
        <v>0.06025913007</v>
      </c>
      <c r="F14">
        <f t="shared" si="22"/>
        <v>0.03925046707</v>
      </c>
      <c r="G14" s="2">
        <v>384.71</v>
      </c>
      <c r="H14" s="2">
        <v>224.44</v>
      </c>
      <c r="I14" s="2">
        <v>402.0</v>
      </c>
      <c r="J14" s="3">
        <v>61.7</v>
      </c>
      <c r="K14">
        <f t="shared" si="23"/>
        <v>98.40684908</v>
      </c>
      <c r="L14">
        <f t="shared" si="24"/>
        <v>92.57873495</v>
      </c>
      <c r="M14">
        <f t="shared" ref="M14:N14" si="32">K14*1.25/16/8/E14/1000</f>
        <v>0.01594786358</v>
      </c>
      <c r="N14">
        <f t="shared" si="32"/>
        <v>0.02303384586</v>
      </c>
      <c r="O14" s="2">
        <f t="shared" si="26"/>
        <v>0.02654701886</v>
      </c>
      <c r="P14" s="2">
        <f t="shared" si="27"/>
        <v>0.02497478017</v>
      </c>
      <c r="Q14" s="2">
        <f t="shared" si="28"/>
        <v>0.05152179903</v>
      </c>
      <c r="R14" s="2">
        <f t="shared" si="29"/>
        <v>0.00680354896</v>
      </c>
      <c r="S14">
        <f t="shared" si="30"/>
        <v>0.05832534799</v>
      </c>
      <c r="T14" s="3"/>
      <c r="V14" s="3"/>
      <c r="W14" s="3"/>
      <c r="X14" s="1"/>
    </row>
    <row r="15">
      <c r="A15" s="5" t="s">
        <v>51</v>
      </c>
      <c r="B15" s="2">
        <v>4909504.0</v>
      </c>
      <c r="C15" s="2">
        <v>3219072.0</v>
      </c>
      <c r="D15" s="2">
        <v>0.032408</v>
      </c>
      <c r="E15">
        <f t="shared" si="21"/>
        <v>0.01183519501</v>
      </c>
      <c r="F15">
        <f t="shared" si="22"/>
        <v>0.007760120958</v>
      </c>
      <c r="G15" s="2">
        <v>384.71</v>
      </c>
      <c r="H15" s="2">
        <v>224.44</v>
      </c>
      <c r="I15" s="2">
        <v>402.0</v>
      </c>
      <c r="J15" s="3">
        <v>61.7</v>
      </c>
      <c r="K15">
        <f t="shared" si="23"/>
        <v>68.90940904</v>
      </c>
      <c r="L15">
        <f t="shared" si="24"/>
        <v>67.80496476</v>
      </c>
      <c r="M15">
        <f t="shared" ref="M15:N15" si="33">K15*1.25/16/8/E15/1000</f>
        <v>0.05685951494</v>
      </c>
      <c r="N15">
        <f t="shared" si="33"/>
        <v>0.08532829096</v>
      </c>
      <c r="O15" s="2">
        <f t="shared" si="26"/>
        <v>0.002233216128</v>
      </c>
      <c r="P15" s="2">
        <f t="shared" si="27"/>
        <v>0.002197423298</v>
      </c>
      <c r="Q15" s="2">
        <f t="shared" si="28"/>
        <v>0.004430639426</v>
      </c>
      <c r="R15" s="2">
        <f t="shared" si="29"/>
        <v>0.00081732976</v>
      </c>
      <c r="S15">
        <f t="shared" si="30"/>
        <v>0.005247969186</v>
      </c>
      <c r="T15" s="3"/>
      <c r="V15" s="3"/>
      <c r="W15" s="3"/>
      <c r="X15" s="1"/>
    </row>
    <row r="16">
      <c r="A16" s="5" t="s">
        <v>52</v>
      </c>
      <c r="B16" s="2">
        <v>2.1132608E7</v>
      </c>
      <c r="C16" s="2">
        <v>1.4760512E7</v>
      </c>
      <c r="D16" s="2">
        <v>0.085577</v>
      </c>
      <c r="E16">
        <f t="shared" si="21"/>
        <v>0.01929239165</v>
      </c>
      <c r="F16">
        <f t="shared" si="22"/>
        <v>0.0134751744</v>
      </c>
      <c r="G16" s="2">
        <v>384.71</v>
      </c>
      <c r="H16" s="2">
        <v>224.44</v>
      </c>
      <c r="I16" s="2">
        <v>402.0</v>
      </c>
      <c r="J16" s="3">
        <v>61.7</v>
      </c>
      <c r="K16">
        <f t="shared" si="23"/>
        <v>73.45196037</v>
      </c>
      <c r="L16">
        <f t="shared" si="24"/>
        <v>72.30105446</v>
      </c>
      <c r="M16">
        <f t="shared" ref="M16:N16" si="34">K16*1.25/16/8/E16/1000</f>
        <v>0.03718068312</v>
      </c>
      <c r="N16">
        <f t="shared" si="34"/>
        <v>0.05239746542</v>
      </c>
      <c r="O16" s="2">
        <f t="shared" si="26"/>
        <v>0.006285798413</v>
      </c>
      <c r="P16" s="2">
        <f t="shared" si="27"/>
        <v>0.006187307337</v>
      </c>
      <c r="Q16" s="2">
        <f t="shared" si="28"/>
        <v>0.01247310575</v>
      </c>
      <c r="R16" s="2">
        <f t="shared" si="29"/>
        <v>0.00215825194</v>
      </c>
      <c r="S16">
        <f t="shared" si="30"/>
        <v>0.01463135769</v>
      </c>
      <c r="T16" s="3"/>
      <c r="V16" s="3"/>
      <c r="W16" s="3"/>
      <c r="X16" s="1"/>
    </row>
    <row r="17">
      <c r="A17" s="5" t="s">
        <v>53</v>
      </c>
      <c r="B17" s="2">
        <v>5.7560448E7</v>
      </c>
      <c r="C17" s="2">
        <v>4.0883712E7</v>
      </c>
      <c r="D17" s="2">
        <v>0.179849</v>
      </c>
      <c r="E17">
        <f t="shared" si="21"/>
        <v>0.02500380875</v>
      </c>
      <c r="F17">
        <f t="shared" si="22"/>
        <v>0.01775956497</v>
      </c>
      <c r="G17" s="2">
        <v>384.71</v>
      </c>
      <c r="H17" s="2">
        <v>224.44</v>
      </c>
      <c r="I17" s="2">
        <v>402.0</v>
      </c>
      <c r="J17" s="3">
        <v>61.7</v>
      </c>
      <c r="K17">
        <f t="shared" si="23"/>
        <v>76.9310701</v>
      </c>
      <c r="L17">
        <f t="shared" si="24"/>
        <v>75.67162736</v>
      </c>
      <c r="M17">
        <f t="shared" ref="M17:N17" si="35">K17*1.25/16/8/E17/1000</f>
        <v>0.03004662165</v>
      </c>
      <c r="N17">
        <f t="shared" si="35"/>
        <v>0.04161029492</v>
      </c>
      <c r="O17" s="2">
        <f t="shared" si="26"/>
        <v>0.01383597603</v>
      </c>
      <c r="P17" s="2">
        <f t="shared" si="27"/>
        <v>0.01360946651</v>
      </c>
      <c r="Q17" s="2">
        <f t="shared" si="28"/>
        <v>0.02744544253</v>
      </c>
      <c r="R17" s="2">
        <f t="shared" si="29"/>
        <v>0.00453579178</v>
      </c>
      <c r="S17">
        <f t="shared" si="30"/>
        <v>0.03198123431</v>
      </c>
    </row>
    <row r="18">
      <c r="G18" s="2"/>
      <c r="H18" s="2"/>
      <c r="I18" s="2"/>
      <c r="O18" s="2"/>
      <c r="P18" s="2"/>
      <c r="Q18" s="2"/>
      <c r="R18" s="2"/>
    </row>
    <row r="19">
      <c r="A19" s="7" t="s">
        <v>57</v>
      </c>
      <c r="B19" s="2"/>
      <c r="C19" s="2"/>
      <c r="D19" s="2"/>
      <c r="G19" s="2"/>
      <c r="H19" s="2"/>
      <c r="I19" s="2"/>
      <c r="J19" s="2"/>
      <c r="O19" s="2"/>
      <c r="P19" s="2"/>
      <c r="Q19" s="2"/>
      <c r="R19" s="2"/>
    </row>
    <row r="20">
      <c r="A20" s="5" t="s">
        <v>47</v>
      </c>
      <c r="B20" s="2">
        <v>2.4882112E7</v>
      </c>
      <c r="C20" s="2">
        <v>1.2643456E7</v>
      </c>
      <c r="D20" s="2">
        <v>0.077709</v>
      </c>
      <c r="E20">
        <f t="shared" ref="E20:E26" si="37">B20/16/D20/800/1000000</f>
        <v>0.02501531354</v>
      </c>
      <c r="F20">
        <f t="shared" ref="F20:F26" si="38">C20/16/D20/800/1000000</f>
        <v>0.01271114028</v>
      </c>
      <c r="G20" s="2">
        <v>384.71</v>
      </c>
      <c r="H20" s="2">
        <v>224.44</v>
      </c>
      <c r="I20" s="2">
        <v>402.0</v>
      </c>
      <c r="J20" s="3">
        <v>75.5</v>
      </c>
      <c r="K20">
        <f t="shared" ref="K20:K26" si="39">E20*H20+G20*E20+J20</f>
        <v>90.73807824</v>
      </c>
      <c r="L20">
        <f t="shared" ref="L20:L26" si="40">F20*I20+G20*F20+J20</f>
        <v>85.49998117</v>
      </c>
      <c r="M20">
        <f t="shared" ref="M20:N20" si="36">K20*1.25/16/8/E20/1000</f>
        <v>0.03542286383</v>
      </c>
      <c r="N20">
        <f t="shared" si="36"/>
        <v>0.06568732114</v>
      </c>
      <c r="O20" s="2">
        <f t="shared" ref="O20:O26" si="42">M20*8*B20/1000000000</f>
        <v>0.007051165322</v>
      </c>
      <c r="P20" s="2">
        <f t="shared" ref="P20:P26" si="43">N20*C20*8/1000000000</f>
        <v>0.006644118037</v>
      </c>
      <c r="Q20" s="2">
        <f t="shared" ref="Q20:Q26" si="44">O20+P20</f>
        <v>0.01369528336</v>
      </c>
      <c r="R20" s="2"/>
      <c r="S20">
        <f t="shared" ref="S20:S26" si="45">Q20+R20</f>
        <v>0.01369528336</v>
      </c>
    </row>
    <row r="21">
      <c r="A21" s="5" t="s">
        <v>48</v>
      </c>
      <c r="B21" s="2">
        <v>2.6337216E7</v>
      </c>
      <c r="C21" s="2">
        <v>6.4487744E7</v>
      </c>
      <c r="D21" s="2">
        <v>0.141187</v>
      </c>
      <c r="E21">
        <f t="shared" si="37"/>
        <v>0.01457354431</v>
      </c>
      <c r="F21">
        <f t="shared" si="38"/>
        <v>0.03568391566</v>
      </c>
      <c r="G21" s="2">
        <v>384.71</v>
      </c>
      <c r="H21" s="2">
        <v>224.44</v>
      </c>
      <c r="I21" s="2">
        <v>402.0</v>
      </c>
      <c r="J21" s="3">
        <v>75.5</v>
      </c>
      <c r="K21">
        <f t="shared" si="39"/>
        <v>84.37747451</v>
      </c>
      <c r="L21">
        <f t="shared" si="40"/>
        <v>103.5728933</v>
      </c>
      <c r="M21">
        <f t="shared" ref="M21:N21" si="41">K21*1.25/16/8/E21/1000</f>
        <v>0.05654072594</v>
      </c>
      <c r="N21">
        <f t="shared" si="41"/>
        <v>0.02834481635</v>
      </c>
      <c r="O21" s="2">
        <f t="shared" si="42"/>
        <v>0.01191300249</v>
      </c>
      <c r="P21" s="2">
        <f t="shared" si="43"/>
        <v>0.01462314608</v>
      </c>
      <c r="Q21" s="2">
        <f t="shared" si="44"/>
        <v>0.02653614858</v>
      </c>
      <c r="R21" s="2"/>
      <c r="S21">
        <f t="shared" si="45"/>
        <v>0.02653614858</v>
      </c>
    </row>
    <row r="22">
      <c r="A22" s="5" t="s">
        <v>49</v>
      </c>
      <c r="B22" s="2">
        <v>3.208544E7</v>
      </c>
      <c r="C22" s="2">
        <v>3.0974592E7</v>
      </c>
      <c r="D22" s="2">
        <v>0.217483</v>
      </c>
      <c r="E22">
        <f t="shared" si="37"/>
        <v>0.0115258434</v>
      </c>
      <c r="F22">
        <f t="shared" si="38"/>
        <v>0.01112680072</v>
      </c>
      <c r="G22" s="2">
        <v>384.71</v>
      </c>
      <c r="H22" s="2">
        <v>224.44</v>
      </c>
      <c r="I22" s="2">
        <v>402.0</v>
      </c>
      <c r="J22" s="3">
        <v>75.5</v>
      </c>
      <c r="K22">
        <f t="shared" si="39"/>
        <v>82.52096751</v>
      </c>
      <c r="L22">
        <f t="shared" si="40"/>
        <v>84.25356539</v>
      </c>
      <c r="M22">
        <f t="shared" ref="M22:N22" si="46">K22*1.25/16/8/E22/1000</f>
        <v>0.06991842552</v>
      </c>
      <c r="N22">
        <f t="shared" si="46"/>
        <v>0.07394656789</v>
      </c>
      <c r="O22" s="2">
        <f t="shared" si="42"/>
        <v>0.01794690758</v>
      </c>
      <c r="P22" s="2">
        <f t="shared" si="43"/>
        <v>0.01832371816</v>
      </c>
      <c r="Q22" s="2">
        <f t="shared" si="44"/>
        <v>0.03627062574</v>
      </c>
      <c r="R22" s="2"/>
      <c r="S22">
        <f t="shared" si="45"/>
        <v>0.03627062574</v>
      </c>
    </row>
    <row r="23">
      <c r="A23" s="5" t="s">
        <v>50</v>
      </c>
      <c r="B23" s="2">
        <v>2.0807584E8</v>
      </c>
      <c r="C23" s="2">
        <v>1.35532544E8</v>
      </c>
      <c r="D23" s="2">
        <v>0.28493</v>
      </c>
      <c r="E23">
        <f t="shared" si="37"/>
        <v>0.05705234619</v>
      </c>
      <c r="F23">
        <f t="shared" si="38"/>
        <v>0.03716168884</v>
      </c>
      <c r="G23" s="2">
        <v>384.71</v>
      </c>
      <c r="H23" s="2">
        <v>224.44</v>
      </c>
      <c r="I23" s="2">
        <v>402.0</v>
      </c>
      <c r="J23" s="3">
        <v>75.5</v>
      </c>
      <c r="K23">
        <f t="shared" si="39"/>
        <v>110.2534367</v>
      </c>
      <c r="L23">
        <f t="shared" si="40"/>
        <v>104.7354722</v>
      </c>
      <c r="M23">
        <f t="shared" ref="M23:N23" si="47">K23*1.25/16/8/E23/1000</f>
        <v>0.01887203226</v>
      </c>
      <c r="N23">
        <f t="shared" si="47"/>
        <v>0.02752316641</v>
      </c>
      <c r="O23" s="2">
        <f t="shared" si="42"/>
        <v>0.03141451171</v>
      </c>
      <c r="P23" s="2">
        <f t="shared" si="43"/>
        <v>0.0298422781</v>
      </c>
      <c r="Q23" s="2">
        <f t="shared" si="44"/>
        <v>0.06125678981</v>
      </c>
      <c r="R23" s="2"/>
      <c r="S23">
        <f t="shared" si="45"/>
        <v>0.06125678981</v>
      </c>
    </row>
    <row r="24">
      <c r="A24" s="5" t="s">
        <v>51</v>
      </c>
      <c r="B24" s="2">
        <v>4909120.0</v>
      </c>
      <c r="C24" s="2">
        <v>3218752.0</v>
      </c>
      <c r="D24" s="2">
        <v>0.033382</v>
      </c>
      <c r="E24">
        <f t="shared" si="37"/>
        <v>0.01148897609</v>
      </c>
      <c r="F24">
        <f t="shared" si="38"/>
        <v>0.00753295189</v>
      </c>
      <c r="G24" s="2">
        <v>384.71</v>
      </c>
      <c r="H24" s="2">
        <v>224.44</v>
      </c>
      <c r="I24" s="2">
        <v>402.0</v>
      </c>
      <c r="J24" s="3">
        <v>75.5</v>
      </c>
      <c r="K24">
        <f t="shared" si="39"/>
        <v>82.49850979</v>
      </c>
      <c r="L24">
        <f t="shared" si="40"/>
        <v>81.42624858</v>
      </c>
      <c r="M24">
        <f t="shared" ref="M24:N24" si="48">K24*1.25/16/8/E24/1000</f>
        <v>0.07012369971</v>
      </c>
      <c r="N24">
        <f t="shared" si="48"/>
        <v>0.1055599744</v>
      </c>
      <c r="O24" s="2">
        <f t="shared" si="42"/>
        <v>0.002753965254</v>
      </c>
      <c r="P24" s="2">
        <f t="shared" si="43"/>
        <v>0.00271817103</v>
      </c>
      <c r="Q24" s="2">
        <f t="shared" si="44"/>
        <v>0.005472136284</v>
      </c>
      <c r="R24" s="2"/>
      <c r="S24">
        <f t="shared" si="45"/>
        <v>0.005472136284</v>
      </c>
    </row>
    <row r="25">
      <c r="A25" s="5" t="s">
        <v>52</v>
      </c>
      <c r="B25" s="2">
        <v>2.1131968E7</v>
      </c>
      <c r="C25" s="2">
        <v>1.4760512E7</v>
      </c>
      <c r="D25" s="2">
        <v>0.089517</v>
      </c>
      <c r="E25">
        <f t="shared" si="37"/>
        <v>0.01844269804</v>
      </c>
      <c r="F25">
        <f t="shared" si="38"/>
        <v>0.01288207826</v>
      </c>
      <c r="G25" s="2">
        <v>384.71</v>
      </c>
      <c r="H25" s="2">
        <v>224.44</v>
      </c>
      <c r="I25" s="2">
        <v>402.0</v>
      </c>
      <c r="J25" s="3">
        <v>75.5</v>
      </c>
      <c r="K25">
        <f t="shared" si="39"/>
        <v>86.73436951</v>
      </c>
      <c r="L25">
        <f t="shared" si="40"/>
        <v>85.63445979</v>
      </c>
      <c r="M25">
        <f t="shared" ref="M25:N25" si="49">K25*1.25/16/8/E25/1000</f>
        <v>0.04592686632</v>
      </c>
      <c r="N25">
        <f t="shared" si="49"/>
        <v>0.06491763241</v>
      </c>
      <c r="O25" s="2">
        <f t="shared" si="42"/>
        <v>0.007764200555</v>
      </c>
      <c r="P25" s="2">
        <f t="shared" si="43"/>
        <v>0.007665739937</v>
      </c>
      <c r="Q25" s="2">
        <f t="shared" si="44"/>
        <v>0.01542994049</v>
      </c>
      <c r="R25" s="2"/>
      <c r="S25">
        <f t="shared" si="45"/>
        <v>0.01542994049</v>
      </c>
    </row>
    <row r="26">
      <c r="A26" s="5" t="s">
        <v>53</v>
      </c>
      <c r="B26" s="2">
        <v>5.7559232E7</v>
      </c>
      <c r="C26" s="2">
        <v>4.088384E7</v>
      </c>
      <c r="D26" s="2">
        <v>0.188441</v>
      </c>
      <c r="E26">
        <f t="shared" si="37"/>
        <v>0.02386325163</v>
      </c>
      <c r="F26">
        <f t="shared" si="38"/>
        <v>0.0169498676</v>
      </c>
      <c r="G26" s="2">
        <v>384.71</v>
      </c>
      <c r="H26" s="2">
        <v>224.44</v>
      </c>
      <c r="I26" s="2">
        <v>402.0</v>
      </c>
      <c r="J26" s="3">
        <v>75.5</v>
      </c>
      <c r="K26">
        <f t="shared" si="39"/>
        <v>90.03629973</v>
      </c>
      <c r="L26">
        <f t="shared" si="40"/>
        <v>88.83463034</v>
      </c>
      <c r="M26">
        <f t="shared" ref="M26:N26" si="50">K26*1.25/16/8/E26/1000</f>
        <v>0.03684580598</v>
      </c>
      <c r="N26">
        <f t="shared" si="50"/>
        <v>0.05118185625</v>
      </c>
      <c r="O26" s="2">
        <f t="shared" si="42"/>
        <v>0.01696653036</v>
      </c>
      <c r="P26" s="2">
        <f t="shared" si="43"/>
        <v>0.01674008658</v>
      </c>
      <c r="Q26" s="2">
        <f t="shared" si="44"/>
        <v>0.03370661693</v>
      </c>
      <c r="R26" s="2"/>
      <c r="S26">
        <f t="shared" si="45"/>
        <v>0.03370661693</v>
      </c>
    </row>
    <row r="27">
      <c r="G27" s="2"/>
      <c r="H27" s="2"/>
      <c r="I27" s="2"/>
      <c r="O27" s="2"/>
      <c r="P27" s="2"/>
      <c r="Q27" s="2"/>
      <c r="R27" s="2"/>
    </row>
    <row r="28">
      <c r="A28" s="7" t="s">
        <v>58</v>
      </c>
      <c r="B28" s="2"/>
      <c r="C28" s="2"/>
      <c r="D28" s="2"/>
      <c r="G28" s="2"/>
      <c r="H28" s="2"/>
      <c r="I28" s="2"/>
      <c r="J28" s="2"/>
      <c r="O28" s="2"/>
      <c r="P28" s="2"/>
      <c r="Q28" s="2"/>
      <c r="R28" s="2"/>
    </row>
    <row r="29">
      <c r="A29" s="5" t="s">
        <v>47</v>
      </c>
      <c r="B29" s="2">
        <v>2.4881984E7</v>
      </c>
      <c r="C29" s="2">
        <v>1.2643712E7</v>
      </c>
      <c r="D29" s="2">
        <v>0.076184</v>
      </c>
      <c r="E29">
        <f t="shared" ref="E29:E35" si="52">B29/16/D29/800/1000000</f>
        <v>0.02551592198</v>
      </c>
      <c r="F29">
        <f t="shared" ref="F29:F35" si="53">C29/16/D29/800/1000000</f>
        <v>0.01296584585</v>
      </c>
      <c r="G29" s="2">
        <v>384.71</v>
      </c>
      <c r="H29" s="2">
        <v>224.44</v>
      </c>
      <c r="I29" s="2">
        <v>402.0</v>
      </c>
      <c r="J29" s="3">
        <v>63.1</v>
      </c>
      <c r="K29">
        <f t="shared" ref="K29:K35" si="54">E29*H29+G29*E29+J29</f>
        <v>78.64302387</v>
      </c>
      <c r="L29">
        <f t="shared" ref="L29:L35" si="55">F29*I29+G29*F29+J29</f>
        <v>73.30036059</v>
      </c>
      <c r="M29">
        <f t="shared" ref="M29:N29" si="51">K29*1.25/16/8/E29/1000</f>
        <v>0.03009878619</v>
      </c>
      <c r="N29">
        <f t="shared" si="51"/>
        <v>0.05520841774</v>
      </c>
      <c r="O29" s="2">
        <f t="shared" ref="O29:O35" si="57">M29*8*B29/1000000000</f>
        <v>0.005991340131</v>
      </c>
      <c r="P29" s="2">
        <f t="shared" ref="P29:P35" si="58">N29*C29*8/1000000000</f>
        <v>0.005584314671</v>
      </c>
      <c r="Q29" s="2">
        <f t="shared" ref="Q29:Q35" si="59">O29+P29</f>
        <v>0.0115756548</v>
      </c>
      <c r="R29" s="2">
        <f t="shared" ref="R29:R35" si="60">0.02522*D29</f>
        <v>0.00192136048</v>
      </c>
      <c r="S29">
        <f t="shared" ref="S29:S35" si="61">Q29+R29</f>
        <v>0.01349701528</v>
      </c>
      <c r="V29" s="2" t="s">
        <v>59</v>
      </c>
      <c r="W29" s="2" t="s">
        <v>0</v>
      </c>
      <c r="X29" s="2" t="s">
        <v>1</v>
      </c>
      <c r="Y29" s="2" t="s">
        <v>2</v>
      </c>
      <c r="Z29" s="2" t="s">
        <v>3</v>
      </c>
    </row>
    <row r="30">
      <c r="A30" s="5" t="s">
        <v>48</v>
      </c>
      <c r="B30" s="2">
        <v>2.6615808E7</v>
      </c>
      <c r="C30" s="2">
        <v>6.4463936E7</v>
      </c>
      <c r="D30" s="2">
        <v>0.138199</v>
      </c>
      <c r="E30">
        <f t="shared" si="52"/>
        <v>0.01504612913</v>
      </c>
      <c r="F30">
        <f t="shared" si="53"/>
        <v>0.0364419786</v>
      </c>
      <c r="G30" s="2">
        <v>384.71</v>
      </c>
      <c r="H30" s="2">
        <v>224.44</v>
      </c>
      <c r="I30" s="2">
        <v>402.0</v>
      </c>
      <c r="J30" s="3">
        <v>63.1</v>
      </c>
      <c r="K30">
        <f t="shared" si="54"/>
        <v>72.26534956</v>
      </c>
      <c r="L30">
        <f t="shared" si="55"/>
        <v>91.76926898</v>
      </c>
      <c r="M30">
        <f t="shared" ref="M30:N30" si="56">K30*1.25/16/8/E30/1000</f>
        <v>0.0469035124</v>
      </c>
      <c r="N30">
        <f t="shared" si="56"/>
        <v>0.02459208588</v>
      </c>
      <c r="O30" s="2">
        <f t="shared" si="57"/>
        <v>0.009986999044</v>
      </c>
      <c r="P30" s="2">
        <f t="shared" si="58"/>
        <v>0.0126824212</v>
      </c>
      <c r="Q30" s="2">
        <f t="shared" si="59"/>
        <v>0.02266942025</v>
      </c>
      <c r="R30" s="2">
        <f t="shared" si="60"/>
        <v>0.00348537878</v>
      </c>
      <c r="S30">
        <f t="shared" si="61"/>
        <v>0.02615479903</v>
      </c>
      <c r="V30" s="5" t="s">
        <v>47</v>
      </c>
      <c r="W30" s="2">
        <f t="shared" ref="W30:W36" si="63">S11/S2</f>
        <v>1.041579617</v>
      </c>
      <c r="X30" s="2">
        <f t="shared" ref="X30:X36" si="64">S29/S20</f>
        <v>0.9855228934</v>
      </c>
      <c r="Y30" s="2">
        <f t="shared" ref="Y30:Y36" si="65">S47/S38</f>
        <v>0.8845838985</v>
      </c>
      <c r="Z30">
        <f t="shared" ref="Z30:Z36" si="66">S65/S56</f>
        <v>0.7497741308</v>
      </c>
    </row>
    <row r="31">
      <c r="A31" s="5" t="s">
        <v>49</v>
      </c>
      <c r="B31" s="2">
        <v>3.2086272E7</v>
      </c>
      <c r="C31" s="2">
        <v>3.097408E7</v>
      </c>
      <c r="D31" s="2">
        <v>0.212215</v>
      </c>
      <c r="E31">
        <f t="shared" si="52"/>
        <v>0.01181226586</v>
      </c>
      <c r="F31">
        <f t="shared" si="53"/>
        <v>0.01140282261</v>
      </c>
      <c r="G31" s="2">
        <v>384.71</v>
      </c>
      <c r="H31" s="2">
        <v>224.44</v>
      </c>
      <c r="I31" s="2">
        <v>402.0</v>
      </c>
      <c r="J31" s="3">
        <v>63.1</v>
      </c>
      <c r="K31">
        <f t="shared" si="54"/>
        <v>70.29544175</v>
      </c>
      <c r="L31">
        <f t="shared" si="55"/>
        <v>72.07071457</v>
      </c>
      <c r="M31">
        <f t="shared" ref="M31:N31" si="62">K31*1.25/16/8/E31/1000</f>
        <v>0.05811576977</v>
      </c>
      <c r="N31">
        <f t="shared" si="62"/>
        <v>0.06172292564</v>
      </c>
      <c r="O31" s="2">
        <f t="shared" si="57"/>
        <v>0.01491774717</v>
      </c>
      <c r="P31" s="2">
        <f t="shared" si="58"/>
        <v>0.01529448669</v>
      </c>
      <c r="Q31" s="2">
        <f t="shared" si="59"/>
        <v>0.03021223386</v>
      </c>
      <c r="R31" s="2">
        <f t="shared" si="60"/>
        <v>0.0053520623</v>
      </c>
      <c r="S31">
        <f t="shared" si="61"/>
        <v>0.03556429616</v>
      </c>
      <c r="V31" s="5" t="s">
        <v>48</v>
      </c>
      <c r="W31" s="2">
        <f t="shared" si="63"/>
        <v>1.042718447</v>
      </c>
      <c r="X31" s="2">
        <f t="shared" si="64"/>
        <v>0.9856290543</v>
      </c>
      <c r="Y31" s="2">
        <f t="shared" si="65"/>
        <v>0.8832265788</v>
      </c>
      <c r="Z31">
        <f t="shared" si="66"/>
        <v>0.7258393544</v>
      </c>
    </row>
    <row r="32">
      <c r="A32" s="5" t="s">
        <v>50</v>
      </c>
      <c r="B32" s="2">
        <v>2.08076928E8</v>
      </c>
      <c r="C32" s="2">
        <v>1.35532608E8</v>
      </c>
      <c r="D32" s="2">
        <v>0.271243</v>
      </c>
      <c r="E32">
        <f t="shared" si="52"/>
        <v>0.0599315374</v>
      </c>
      <c r="F32">
        <f t="shared" si="53"/>
        <v>0.0390368968</v>
      </c>
      <c r="G32" s="2">
        <v>384.71</v>
      </c>
      <c r="H32" s="2">
        <v>224.44</v>
      </c>
      <c r="I32" s="2">
        <v>402.0</v>
      </c>
      <c r="J32" s="3">
        <v>63.1</v>
      </c>
      <c r="K32">
        <f t="shared" si="54"/>
        <v>99.60729601</v>
      </c>
      <c r="L32">
        <f t="shared" si="55"/>
        <v>93.81071709</v>
      </c>
      <c r="M32">
        <f t="shared" ref="M32:N32" si="67">K32*1.25/16/8/E32/1000</f>
        <v>0.01623064487</v>
      </c>
      <c r="N32">
        <f t="shared" si="67"/>
        <v>0.02346806122</v>
      </c>
      <c r="O32" s="2">
        <f t="shared" si="57"/>
        <v>0.02701778179</v>
      </c>
      <c r="P32" s="2">
        <f t="shared" si="58"/>
        <v>0.02544550033</v>
      </c>
      <c r="Q32" s="2">
        <f t="shared" si="59"/>
        <v>0.05246328213</v>
      </c>
      <c r="R32" s="2">
        <f t="shared" si="60"/>
        <v>0.00684074846</v>
      </c>
      <c r="S32">
        <f t="shared" si="61"/>
        <v>0.05930403059</v>
      </c>
      <c r="V32" s="5" t="s">
        <v>49</v>
      </c>
      <c r="W32" s="2">
        <f t="shared" si="63"/>
        <v>1.043593452</v>
      </c>
      <c r="X32" s="2">
        <f t="shared" si="64"/>
        <v>0.9805261266</v>
      </c>
      <c r="Y32" s="2">
        <f t="shared" si="65"/>
        <v>0.8330154385</v>
      </c>
      <c r="Z32">
        <f t="shared" si="66"/>
        <v>0.677109426</v>
      </c>
    </row>
    <row r="33">
      <c r="A33" s="5" t="s">
        <v>51</v>
      </c>
      <c r="B33" s="2">
        <v>4909568.0</v>
      </c>
      <c r="C33" s="2">
        <v>3219776.0</v>
      </c>
      <c r="D33" s="2">
        <v>0.032537</v>
      </c>
      <c r="E33">
        <f t="shared" si="52"/>
        <v>0.01178842548</v>
      </c>
      <c r="F33">
        <f t="shared" si="53"/>
        <v>0.007731044657</v>
      </c>
      <c r="G33" s="2">
        <v>384.71</v>
      </c>
      <c r="H33" s="2">
        <v>224.44</v>
      </c>
      <c r="I33" s="2">
        <v>402.0</v>
      </c>
      <c r="J33" s="3">
        <v>63.1</v>
      </c>
      <c r="K33">
        <f t="shared" si="54"/>
        <v>70.28091938</v>
      </c>
      <c r="L33">
        <f t="shared" si="55"/>
        <v>69.18209014</v>
      </c>
      <c r="M33">
        <f t="shared" ref="M33:N33" si="68">K33*1.25/16/8/E33/1000</f>
        <v>0.05822127003</v>
      </c>
      <c r="N33">
        <f t="shared" si="68"/>
        <v>0.08738875262</v>
      </c>
      <c r="O33" s="2">
        <f t="shared" si="57"/>
        <v>0.002286730274</v>
      </c>
      <c r="P33" s="2">
        <f t="shared" si="58"/>
        <v>0.002250977667</v>
      </c>
      <c r="Q33" s="2">
        <f t="shared" si="59"/>
        <v>0.004537707941</v>
      </c>
      <c r="R33" s="2">
        <f t="shared" si="60"/>
        <v>0.00082058314</v>
      </c>
      <c r="S33">
        <f t="shared" si="61"/>
        <v>0.005358291081</v>
      </c>
      <c r="V33" s="5" t="s">
        <v>50</v>
      </c>
      <c r="W33" s="2">
        <f t="shared" si="63"/>
        <v>1.022551394</v>
      </c>
      <c r="X33" s="2">
        <f t="shared" si="64"/>
        <v>0.9681217505</v>
      </c>
      <c r="Y33" s="2">
        <f t="shared" si="65"/>
        <v>0.8741984953</v>
      </c>
      <c r="Z33">
        <f t="shared" si="66"/>
        <v>0.7210683505</v>
      </c>
    </row>
    <row r="34">
      <c r="A34" s="5" t="s">
        <v>52</v>
      </c>
      <c r="B34" s="2">
        <v>2.1132864E7</v>
      </c>
      <c r="C34" s="2">
        <v>1.4761088E7</v>
      </c>
      <c r="D34" s="2">
        <v>0.086019</v>
      </c>
      <c r="E34">
        <f t="shared" si="52"/>
        <v>0.01919349214</v>
      </c>
      <c r="F34">
        <f t="shared" si="53"/>
        <v>0.01340645671</v>
      </c>
      <c r="G34" s="2">
        <v>384.71</v>
      </c>
      <c r="H34" s="2">
        <v>224.44</v>
      </c>
      <c r="I34" s="2">
        <v>402.0</v>
      </c>
      <c r="J34" s="3">
        <v>63.1</v>
      </c>
      <c r="K34">
        <f t="shared" si="54"/>
        <v>74.79171573</v>
      </c>
      <c r="L34">
        <f t="shared" si="55"/>
        <v>73.64699356</v>
      </c>
      <c r="M34">
        <f t="shared" ref="M34:N34" si="69">K34*1.25/16/8/E34/1000</f>
        <v>0.03805393223</v>
      </c>
      <c r="N34">
        <f t="shared" si="69"/>
        <v>0.05364645834</v>
      </c>
      <c r="O34" s="2">
        <f t="shared" si="57"/>
        <v>0.006433508596</v>
      </c>
      <c r="P34" s="2">
        <f t="shared" si="58"/>
        <v>0.006335040739</v>
      </c>
      <c r="Q34" s="2">
        <f t="shared" si="59"/>
        <v>0.01276854933</v>
      </c>
      <c r="R34" s="2">
        <f t="shared" si="60"/>
        <v>0.00216939918</v>
      </c>
      <c r="S34">
        <f t="shared" si="61"/>
        <v>0.01493794851</v>
      </c>
      <c r="V34" s="5" t="s">
        <v>51</v>
      </c>
      <c r="W34" s="2">
        <f t="shared" si="63"/>
        <v>1.042458911</v>
      </c>
      <c r="X34" s="2">
        <f t="shared" si="64"/>
        <v>0.9791954738</v>
      </c>
      <c r="Y34" s="2">
        <f t="shared" si="65"/>
        <v>0.8771788562</v>
      </c>
      <c r="Z34">
        <f t="shared" si="66"/>
        <v>0.713631392</v>
      </c>
    </row>
    <row r="35">
      <c r="A35" s="5" t="s">
        <v>53</v>
      </c>
      <c r="B35" s="2">
        <v>5.7560128E7</v>
      </c>
      <c r="C35" s="2">
        <v>4.0884032E7</v>
      </c>
      <c r="D35" s="2">
        <v>0.180765</v>
      </c>
      <c r="E35">
        <f t="shared" si="52"/>
        <v>0.02487696733</v>
      </c>
      <c r="F35">
        <f t="shared" si="53"/>
        <v>0.01766970929</v>
      </c>
      <c r="G35" s="2">
        <v>384.71</v>
      </c>
      <c r="H35" s="2">
        <v>224.44</v>
      </c>
      <c r="I35" s="2">
        <v>402.0</v>
      </c>
      <c r="J35" s="3">
        <v>63.1</v>
      </c>
      <c r="K35">
        <f t="shared" si="54"/>
        <v>78.25380465</v>
      </c>
      <c r="L35">
        <f t="shared" si="55"/>
        <v>77.000937</v>
      </c>
      <c r="M35">
        <f t="shared" ref="M35:N35" si="70">K35*1.25/16/8/E35/1000</f>
        <v>0.03071907041</v>
      </c>
      <c r="N35">
        <f t="shared" si="70"/>
        <v>0.04255657311</v>
      </c>
      <c r="O35" s="2">
        <f t="shared" si="57"/>
        <v>0.014145549</v>
      </c>
      <c r="P35" s="2">
        <f t="shared" si="58"/>
        <v>0.01391907438</v>
      </c>
      <c r="Q35" s="2">
        <f t="shared" si="59"/>
        <v>0.02806462337</v>
      </c>
      <c r="R35" s="2">
        <f t="shared" si="60"/>
        <v>0.0045588933</v>
      </c>
      <c r="S35">
        <f t="shared" si="61"/>
        <v>0.03262351667</v>
      </c>
      <c r="V35" s="5" t="s">
        <v>52</v>
      </c>
      <c r="W35" s="2">
        <f t="shared" si="63"/>
        <v>1.036402868</v>
      </c>
      <c r="X35" s="2">
        <f t="shared" si="64"/>
        <v>0.9681144605</v>
      </c>
      <c r="Y35" s="2">
        <f t="shared" si="65"/>
        <v>0.8587646256</v>
      </c>
      <c r="Z35">
        <f t="shared" si="66"/>
        <v>0.6839336352</v>
      </c>
    </row>
    <row r="36">
      <c r="A36" s="5"/>
      <c r="G36" s="2"/>
      <c r="H36" s="2"/>
      <c r="I36" s="2"/>
      <c r="O36" s="2"/>
      <c r="P36" s="2"/>
      <c r="Q36" s="2"/>
      <c r="R36" s="2"/>
      <c r="V36" s="5" t="s">
        <v>53</v>
      </c>
      <c r="W36" s="2">
        <f t="shared" si="63"/>
        <v>1.03167147</v>
      </c>
      <c r="X36" s="2">
        <f t="shared" si="64"/>
        <v>0.9678668357</v>
      </c>
      <c r="Y36" s="2">
        <f t="shared" si="65"/>
        <v>0.8621082123</v>
      </c>
      <c r="Z36">
        <f t="shared" si="66"/>
        <v>0.6969080283</v>
      </c>
    </row>
    <row r="37">
      <c r="A37" s="7" t="s">
        <v>60</v>
      </c>
      <c r="B37" s="2"/>
      <c r="C37" s="2"/>
      <c r="D37" s="2"/>
      <c r="G37" s="2"/>
      <c r="H37" s="2"/>
      <c r="I37" s="2"/>
      <c r="J37" s="2"/>
      <c r="O37" s="2"/>
      <c r="P37" s="2"/>
      <c r="Q37" s="2"/>
      <c r="R37" s="2"/>
    </row>
    <row r="38">
      <c r="A38" s="5" t="s">
        <v>47</v>
      </c>
      <c r="B38" s="2">
        <v>2.488192E7</v>
      </c>
      <c r="C38" s="2">
        <v>1.264384E7</v>
      </c>
      <c r="D38" s="2">
        <v>0.080057</v>
      </c>
      <c r="E38">
        <f t="shared" ref="E38:E44" si="72">B38/16/D38/800/1000000</f>
        <v>0.02428144947</v>
      </c>
      <c r="F38">
        <f t="shared" ref="F38:F44" si="73">C38/16/D38/800/1000000</f>
        <v>0.01233870867</v>
      </c>
      <c r="G38" s="2">
        <v>384.71</v>
      </c>
      <c r="H38" s="2">
        <v>224.44</v>
      </c>
      <c r="I38" s="2">
        <v>402.0</v>
      </c>
      <c r="J38" s="3">
        <v>86.7</v>
      </c>
      <c r="K38">
        <f t="shared" ref="K38:K44" si="74">E38*H38+G38*E38+J38</f>
        <v>101.4910449</v>
      </c>
      <c r="L38">
        <f t="shared" ref="L38:L44" si="75">F38*I38+G38*F38+J38</f>
        <v>96.4069855</v>
      </c>
      <c r="M38">
        <f t="shared" ref="M38:N38" si="71">K38*1.25/16/8/E38/1000</f>
        <v>0.04081813514</v>
      </c>
      <c r="N38">
        <f t="shared" si="71"/>
        <v>0.07630251211</v>
      </c>
      <c r="O38" s="2">
        <f t="shared" ref="O38:O44" si="77">M38*8*B38/1000000000</f>
        <v>0.008125068585</v>
      </c>
      <c r="P38" s="2">
        <f t="shared" ref="P38:P44" si="78">N38*C38*8/1000000000</f>
        <v>0.007718054038</v>
      </c>
      <c r="Q38" s="2">
        <f t="shared" ref="Q38:Q44" si="79">O38+P38</f>
        <v>0.01584312262</v>
      </c>
      <c r="R38" s="2"/>
      <c r="S38">
        <f t="shared" ref="S38:S44" si="80">Q38+R38</f>
        <v>0.01584312262</v>
      </c>
    </row>
    <row r="39">
      <c r="A39" s="5" t="s">
        <v>48</v>
      </c>
      <c r="B39" s="2">
        <v>2.634048E7</v>
      </c>
      <c r="C39" s="2">
        <v>6.449632E7</v>
      </c>
      <c r="D39" s="2">
        <v>0.146992</v>
      </c>
      <c r="E39">
        <f t="shared" si="72"/>
        <v>0.01399974148</v>
      </c>
      <c r="F39">
        <f t="shared" si="73"/>
        <v>0.03427924649</v>
      </c>
      <c r="G39" s="2">
        <v>384.71</v>
      </c>
      <c r="H39" s="2">
        <v>224.44</v>
      </c>
      <c r="I39" s="2">
        <v>402.0</v>
      </c>
      <c r="J39" s="3">
        <v>86.7</v>
      </c>
      <c r="K39">
        <f t="shared" si="74"/>
        <v>95.22794252</v>
      </c>
      <c r="L39">
        <f t="shared" si="75"/>
        <v>113.667826</v>
      </c>
      <c r="M39">
        <f t="shared" ref="M39:N39" si="76">K39*1.25/16/8/E39/1000</f>
        <v>0.06642696777</v>
      </c>
      <c r="N39">
        <f t="shared" si="76"/>
        <v>0.03238219847</v>
      </c>
      <c r="O39" s="2">
        <f t="shared" si="77"/>
        <v>0.01399774573</v>
      </c>
      <c r="P39" s="2">
        <f t="shared" si="78"/>
        <v>0.01670826108</v>
      </c>
      <c r="Q39" s="2">
        <f t="shared" si="79"/>
        <v>0.03070600681</v>
      </c>
      <c r="R39" s="2"/>
      <c r="S39">
        <f t="shared" si="80"/>
        <v>0.03070600681</v>
      </c>
    </row>
    <row r="40">
      <c r="A40" s="5" t="s">
        <v>49</v>
      </c>
      <c r="B40" s="2">
        <v>3.2085632E7</v>
      </c>
      <c r="C40" s="2">
        <v>3.0974848E7</v>
      </c>
      <c r="D40" s="2">
        <v>0.237939</v>
      </c>
      <c r="E40">
        <f t="shared" si="72"/>
        <v>0.01053501107</v>
      </c>
      <c r="F40">
        <f t="shared" si="73"/>
        <v>0.01017029575</v>
      </c>
      <c r="G40" s="2">
        <v>384.71</v>
      </c>
      <c r="H40" s="2">
        <v>224.44</v>
      </c>
      <c r="I40" s="2">
        <v>402.0</v>
      </c>
      <c r="J40" s="3">
        <v>86.7</v>
      </c>
      <c r="K40">
        <f t="shared" si="74"/>
        <v>93.117402</v>
      </c>
      <c r="L40">
        <f t="shared" si="75"/>
        <v>94.70107337</v>
      </c>
      <c r="M40">
        <f t="shared" ref="M40:N40" si="81">K40*1.25/16/8/E40/1000</f>
        <v>0.08631691248</v>
      </c>
      <c r="N40">
        <f t="shared" si="81"/>
        <v>0.09093296719</v>
      </c>
      <c r="O40" s="2">
        <f t="shared" si="77"/>
        <v>0.02215626151</v>
      </c>
      <c r="P40" s="2">
        <f t="shared" si="78"/>
        <v>0.0225330787</v>
      </c>
      <c r="Q40" s="2">
        <f t="shared" si="79"/>
        <v>0.04468934021</v>
      </c>
      <c r="R40" s="2"/>
      <c r="S40">
        <f t="shared" si="80"/>
        <v>0.04468934021</v>
      </c>
    </row>
    <row r="41">
      <c r="A41" s="5" t="s">
        <v>50</v>
      </c>
      <c r="B41" s="2">
        <v>2.0807584E8</v>
      </c>
      <c r="C41" s="2">
        <v>1.35533056E8</v>
      </c>
      <c r="D41" s="2">
        <v>0.299575</v>
      </c>
      <c r="E41">
        <f t="shared" si="72"/>
        <v>0.05426328966</v>
      </c>
      <c r="F41">
        <f t="shared" si="73"/>
        <v>0.03534513895</v>
      </c>
      <c r="G41" s="2">
        <v>384.71</v>
      </c>
      <c r="H41" s="2">
        <v>224.44</v>
      </c>
      <c r="I41" s="2">
        <v>402.0</v>
      </c>
      <c r="J41" s="3">
        <v>86.7</v>
      </c>
      <c r="K41">
        <f t="shared" si="74"/>
        <v>119.7544829</v>
      </c>
      <c r="L41">
        <f t="shared" si="75"/>
        <v>114.5063743</v>
      </c>
      <c r="M41">
        <f t="shared" ref="M41:N41" si="82">K41*1.25/16/8/E41/1000</f>
        <v>0.021551907</v>
      </c>
      <c r="N41">
        <f t="shared" si="82"/>
        <v>0.03163734376</v>
      </c>
      <c r="O41" s="2">
        <f t="shared" si="77"/>
        <v>0.03587544921</v>
      </c>
      <c r="P41" s="2">
        <f t="shared" si="78"/>
        <v>0.03430324707</v>
      </c>
      <c r="Q41" s="2">
        <f t="shared" si="79"/>
        <v>0.07017869628</v>
      </c>
      <c r="R41" s="2"/>
      <c r="S41">
        <f t="shared" si="80"/>
        <v>0.07017869628</v>
      </c>
    </row>
    <row r="42">
      <c r="A42" s="5" t="s">
        <v>51</v>
      </c>
      <c r="B42" s="2">
        <v>4908928.0</v>
      </c>
      <c r="C42" s="2">
        <v>3218752.0</v>
      </c>
      <c r="D42" s="2">
        <v>0.034339</v>
      </c>
      <c r="E42">
        <f t="shared" si="72"/>
        <v>0.01116835085</v>
      </c>
      <c r="F42">
        <f t="shared" si="73"/>
        <v>0.007323014648</v>
      </c>
      <c r="G42" s="2">
        <v>384.71</v>
      </c>
      <c r="H42" s="2">
        <v>224.44</v>
      </c>
      <c r="I42" s="2">
        <v>402.0</v>
      </c>
      <c r="J42" s="3">
        <v>86.7</v>
      </c>
      <c r="K42">
        <f t="shared" si="74"/>
        <v>93.50320092</v>
      </c>
      <c r="L42">
        <f t="shared" si="75"/>
        <v>92.46108885</v>
      </c>
      <c r="M42">
        <f t="shared" ref="M42:N42" si="83">K42*1.25/16/8/E42/1000</f>
        <v>0.08175935806</v>
      </c>
      <c r="N42">
        <f t="shared" si="83"/>
        <v>0.1233017226</v>
      </c>
      <c r="O42" s="2">
        <f t="shared" si="77"/>
        <v>0.003210806417</v>
      </c>
      <c r="P42" s="2">
        <f t="shared" si="78"/>
        <v>0.00317502133</v>
      </c>
      <c r="Q42" s="2">
        <f t="shared" si="79"/>
        <v>0.006385827747</v>
      </c>
      <c r="R42" s="2"/>
      <c r="S42">
        <f t="shared" si="80"/>
        <v>0.006385827747</v>
      </c>
    </row>
    <row r="43">
      <c r="A43" s="5" t="s">
        <v>52</v>
      </c>
      <c r="B43" s="2">
        <v>2.1132288E7</v>
      </c>
      <c r="C43" s="2">
        <v>1.4761088E7</v>
      </c>
      <c r="D43" s="2">
        <v>0.093499</v>
      </c>
      <c r="E43">
        <f t="shared" si="72"/>
        <v>0.01765751505</v>
      </c>
      <c r="F43">
        <f t="shared" si="73"/>
        <v>0.01233392871</v>
      </c>
      <c r="G43" s="2">
        <v>384.71</v>
      </c>
      <c r="H43" s="2">
        <v>224.44</v>
      </c>
      <c r="I43" s="2">
        <v>402.0</v>
      </c>
      <c r="J43" s="3">
        <v>86.7</v>
      </c>
      <c r="K43">
        <f t="shared" si="74"/>
        <v>97.45607529</v>
      </c>
      <c r="L43">
        <f t="shared" si="75"/>
        <v>96.40322505</v>
      </c>
      <c r="M43">
        <f t="shared" ref="M43:N43" si="84">K43*1.25/16/8/E43/1000</f>
        <v>0.05389883471</v>
      </c>
      <c r="N43">
        <f t="shared" si="84"/>
        <v>0.07632910544</v>
      </c>
      <c r="O43" s="2">
        <f t="shared" si="77"/>
        <v>0.009112045584</v>
      </c>
      <c r="P43" s="2">
        <f t="shared" si="78"/>
        <v>0.009013605139</v>
      </c>
      <c r="Q43" s="2">
        <f t="shared" si="79"/>
        <v>0.01812565072</v>
      </c>
      <c r="R43" s="2"/>
      <c r="S43">
        <f t="shared" si="80"/>
        <v>0.01812565072</v>
      </c>
    </row>
    <row r="44">
      <c r="A44" s="5" t="s">
        <v>53</v>
      </c>
      <c r="B44" s="2">
        <v>5.755808E7</v>
      </c>
      <c r="C44" s="2">
        <v>4.0884096E7</v>
      </c>
      <c r="D44" s="2">
        <v>0.196769</v>
      </c>
      <c r="E44">
        <f t="shared" si="72"/>
        <v>0.02285281218</v>
      </c>
      <c r="F44">
        <f t="shared" si="73"/>
        <v>0.01623258745</v>
      </c>
      <c r="G44" s="2">
        <v>384.71</v>
      </c>
      <c r="H44" s="2">
        <v>224.44</v>
      </c>
      <c r="I44" s="2">
        <v>402.0</v>
      </c>
      <c r="J44" s="3">
        <v>86.7</v>
      </c>
      <c r="K44">
        <f t="shared" si="74"/>
        <v>100.6207905</v>
      </c>
      <c r="L44">
        <f t="shared" si="75"/>
        <v>99.47033887</v>
      </c>
      <c r="M44">
        <f t="shared" ref="M44:N44" si="85">K44*1.25/16/8/E44/1000</f>
        <v>0.04299798641</v>
      </c>
      <c r="N44">
        <f t="shared" si="85"/>
        <v>0.05984197104</v>
      </c>
      <c r="O44" s="2">
        <f t="shared" si="77"/>
        <v>0.01979905233</v>
      </c>
      <c r="P44" s="2">
        <f t="shared" si="78"/>
        <v>0.01957267911</v>
      </c>
      <c r="Q44" s="2">
        <f t="shared" si="79"/>
        <v>0.03937173144</v>
      </c>
      <c r="R44" s="2"/>
      <c r="S44">
        <f t="shared" si="80"/>
        <v>0.03937173144</v>
      </c>
    </row>
    <row r="45">
      <c r="G45" s="2"/>
      <c r="H45" s="2"/>
      <c r="I45" s="2"/>
      <c r="O45" s="2"/>
      <c r="P45" s="2"/>
      <c r="Q45" s="2"/>
      <c r="R45" s="2"/>
    </row>
    <row r="46">
      <c r="A46" s="7" t="s">
        <v>61</v>
      </c>
      <c r="B46" s="2"/>
      <c r="C46" s="2"/>
      <c r="D46" s="2"/>
      <c r="G46" s="2"/>
      <c r="H46" s="2"/>
      <c r="I46" s="2"/>
      <c r="J46" s="2"/>
      <c r="O46" s="2"/>
      <c r="P46" s="2"/>
      <c r="Q46" s="2"/>
      <c r="R46" s="2"/>
    </row>
    <row r="47">
      <c r="A47" s="5" t="s">
        <v>47</v>
      </c>
      <c r="B47" s="2">
        <v>2.4882048E7</v>
      </c>
      <c r="C47" s="2">
        <v>1.264384E7</v>
      </c>
      <c r="D47" s="2">
        <v>0.076763</v>
      </c>
      <c r="E47">
        <f t="shared" ref="E47:E53" si="87">B47/16/D47/800/1000000</f>
        <v>0.02532352826</v>
      </c>
      <c r="F47">
        <f t="shared" ref="F47:F53" si="88">C47/16/D47/800/1000000</f>
        <v>0.01286817868</v>
      </c>
      <c r="G47" s="2">
        <v>384.71</v>
      </c>
      <c r="H47" s="2">
        <v>224.44</v>
      </c>
      <c r="I47" s="2">
        <v>402.0</v>
      </c>
      <c r="J47" s="3">
        <v>65.9</v>
      </c>
      <c r="K47">
        <f t="shared" ref="K47:K53" si="89">E47*H47+G47*E47+J47</f>
        <v>81.32582724</v>
      </c>
      <c r="L47">
        <f t="shared" ref="L47:L53" si="90">F47*I47+G47*F47+J47</f>
        <v>76.02352485</v>
      </c>
      <c r="M47">
        <f t="shared" ref="M47:N47" si="86">K47*1.25/16/8/E47/1000</f>
        <v>0.031362041</v>
      </c>
      <c r="N47">
        <f t="shared" si="86"/>
        <v>0.05769404151</v>
      </c>
      <c r="O47" s="2">
        <f t="shared" ref="O47:O53" si="92">M47*8*B47/1000000000</f>
        <v>0.006242814477</v>
      </c>
      <c r="P47" s="2">
        <f t="shared" ref="P47:P53" si="93">N47*C47*8/1000000000</f>
        <v>0.005835793838</v>
      </c>
      <c r="Q47" s="2">
        <f t="shared" ref="Q47:Q53" si="94">O47+P47</f>
        <v>0.01207860831</v>
      </c>
      <c r="R47" s="2">
        <f t="shared" ref="R47:R53" si="95">0.02522*D47</f>
        <v>0.00193596286</v>
      </c>
      <c r="S47">
        <f t="shared" ref="S47:S53" si="96">Q47+R47</f>
        <v>0.01401457117</v>
      </c>
    </row>
    <row r="48">
      <c r="A48" s="5" t="s">
        <v>48</v>
      </c>
      <c r="B48" s="2">
        <v>2.659488E7</v>
      </c>
      <c r="C48" s="2">
        <v>6.4463616E7</v>
      </c>
      <c r="D48" s="2">
        <v>0.139426</v>
      </c>
      <c r="E48">
        <f t="shared" si="87"/>
        <v>0.01490199102</v>
      </c>
      <c r="F48">
        <f t="shared" si="88"/>
        <v>0.0361210965</v>
      </c>
      <c r="G48" s="2">
        <v>384.71</v>
      </c>
      <c r="H48" s="2">
        <v>224.44</v>
      </c>
      <c r="I48" s="2">
        <v>402.0</v>
      </c>
      <c r="J48" s="3">
        <v>65.9</v>
      </c>
      <c r="K48">
        <f t="shared" si="89"/>
        <v>74.97754783</v>
      </c>
      <c r="L48">
        <f t="shared" si="90"/>
        <v>94.31682782</v>
      </c>
      <c r="M48">
        <f t="shared" ref="M48:N48" si="91">K48*1.25/16/8/E48/1000</f>
        <v>0.04913454951</v>
      </c>
      <c r="N48">
        <f t="shared" si="91"/>
        <v>0.02549930265</v>
      </c>
      <c r="O48" s="2">
        <f t="shared" si="92"/>
        <v>0.01045381958</v>
      </c>
      <c r="P48" s="2">
        <f t="shared" si="93"/>
        <v>0.01315021804</v>
      </c>
      <c r="Q48" s="2">
        <f t="shared" si="94"/>
        <v>0.02360403762</v>
      </c>
      <c r="R48" s="2">
        <f t="shared" si="95"/>
        <v>0.00351632372</v>
      </c>
      <c r="S48">
        <f t="shared" si="96"/>
        <v>0.02712036134</v>
      </c>
    </row>
    <row r="49">
      <c r="A49" s="5" t="s">
        <v>49</v>
      </c>
      <c r="B49" s="2">
        <v>3.2085568E7</v>
      </c>
      <c r="C49" s="2">
        <v>3.0974784E7</v>
      </c>
      <c r="D49" s="2">
        <v>0.215235</v>
      </c>
      <c r="E49">
        <f t="shared" si="87"/>
        <v>0.01164627036</v>
      </c>
      <c r="F49">
        <f t="shared" si="88"/>
        <v>0.01124308314</v>
      </c>
      <c r="G49" s="2">
        <v>384.71</v>
      </c>
      <c r="H49" s="2">
        <v>224.44</v>
      </c>
      <c r="I49" s="2">
        <v>402.0</v>
      </c>
      <c r="J49" s="3">
        <v>65.9</v>
      </c>
      <c r="K49">
        <f t="shared" si="89"/>
        <v>72.99432559</v>
      </c>
      <c r="L49">
        <f t="shared" si="90"/>
        <v>74.74504594</v>
      </c>
      <c r="M49">
        <f t="shared" ref="M49:N49" si="97">K49*1.25/16/8/E49/1000</f>
        <v>0.06120716668</v>
      </c>
      <c r="N49">
        <f t="shared" si="97"/>
        <v>0.06492276896</v>
      </c>
      <c r="O49" s="2">
        <f t="shared" si="92"/>
        <v>0.01571093367</v>
      </c>
      <c r="P49" s="2">
        <f t="shared" si="93"/>
        <v>0.01608774996</v>
      </c>
      <c r="Q49" s="2">
        <f t="shared" si="94"/>
        <v>0.03179868363</v>
      </c>
      <c r="R49" s="2">
        <f t="shared" si="95"/>
        <v>0.0054282267</v>
      </c>
      <c r="S49">
        <f t="shared" si="96"/>
        <v>0.03722691033</v>
      </c>
    </row>
    <row r="50">
      <c r="A50" s="5" t="s">
        <v>50</v>
      </c>
      <c r="B50" s="2">
        <v>2.08076416E8</v>
      </c>
      <c r="C50" s="2">
        <v>1.35533056E8</v>
      </c>
      <c r="D50" s="2">
        <v>0.2746</v>
      </c>
      <c r="E50">
        <f t="shared" si="87"/>
        <v>0.05919872542</v>
      </c>
      <c r="F50">
        <f t="shared" si="88"/>
        <v>0.03855979607</v>
      </c>
      <c r="G50" s="2">
        <v>384.71</v>
      </c>
      <c r="H50" s="2">
        <v>224.44</v>
      </c>
      <c r="I50" s="2">
        <v>402.0</v>
      </c>
      <c r="J50" s="3">
        <v>65.9</v>
      </c>
      <c r="K50">
        <f t="shared" si="89"/>
        <v>101.9609036</v>
      </c>
      <c r="L50">
        <f t="shared" si="90"/>
        <v>96.23537716</v>
      </c>
      <c r="M50">
        <f t="shared" ref="M50:N50" si="98">K50*1.25/16/8/E50/1000</f>
        <v>0.01681982073</v>
      </c>
      <c r="N50">
        <f t="shared" si="98"/>
        <v>0.02437249936</v>
      </c>
      <c r="O50" s="2">
        <f t="shared" si="92"/>
        <v>0.02799846413</v>
      </c>
      <c r="P50" s="2">
        <f t="shared" si="93"/>
        <v>0.02642623457</v>
      </c>
      <c r="Q50" s="2">
        <f t="shared" si="94"/>
        <v>0.05442469869</v>
      </c>
      <c r="R50" s="2">
        <f t="shared" si="95"/>
        <v>0.006925412</v>
      </c>
      <c r="S50">
        <f t="shared" si="96"/>
        <v>0.06135011069</v>
      </c>
    </row>
    <row r="51">
      <c r="A51" s="5" t="s">
        <v>51</v>
      </c>
      <c r="B51" s="2">
        <v>4909504.0</v>
      </c>
      <c r="C51" s="2">
        <v>3218752.0</v>
      </c>
      <c r="D51" s="2">
        <v>0.032926</v>
      </c>
      <c r="E51">
        <f t="shared" si="87"/>
        <v>0.01164900079</v>
      </c>
      <c r="F51">
        <f t="shared" si="88"/>
        <v>0.007637277531</v>
      </c>
      <c r="G51" s="2">
        <v>384.71</v>
      </c>
      <c r="H51" s="2">
        <v>224.44</v>
      </c>
      <c r="I51" s="2">
        <v>402.0</v>
      </c>
      <c r="J51" s="3">
        <v>65.9</v>
      </c>
      <c r="K51">
        <f t="shared" si="89"/>
        <v>72.99598883</v>
      </c>
      <c r="L51">
        <f t="shared" si="90"/>
        <v>71.90832261</v>
      </c>
      <c r="M51">
        <f t="shared" ref="M51:N51" si="99">K51*1.25/16/8/E51/1000</f>
        <v>0.06119421453</v>
      </c>
      <c r="N51">
        <f t="shared" si="99"/>
        <v>0.09194764889</v>
      </c>
      <c r="O51" s="2">
        <f t="shared" si="92"/>
        <v>0.002403465928</v>
      </c>
      <c r="P51" s="2">
        <f t="shared" si="93"/>
        <v>0.00236765343</v>
      </c>
      <c r="Q51" s="2">
        <f t="shared" si="94"/>
        <v>0.004771119358</v>
      </c>
      <c r="R51" s="2">
        <f t="shared" si="95"/>
        <v>0.00083039372</v>
      </c>
      <c r="S51">
        <f t="shared" si="96"/>
        <v>0.005601513078</v>
      </c>
    </row>
    <row r="52">
      <c r="A52" s="5" t="s">
        <v>52</v>
      </c>
      <c r="B52" s="2">
        <v>2.113344E7</v>
      </c>
      <c r="C52" s="2">
        <v>1.4760384E7</v>
      </c>
      <c r="D52" s="2">
        <v>0.086949</v>
      </c>
      <c r="E52">
        <f t="shared" si="87"/>
        <v>0.01898871752</v>
      </c>
      <c r="F52">
        <f t="shared" si="88"/>
        <v>0.0132624297</v>
      </c>
      <c r="G52" s="2">
        <v>384.71</v>
      </c>
      <c r="H52" s="2">
        <v>224.44</v>
      </c>
      <c r="I52" s="2">
        <v>402.0</v>
      </c>
      <c r="J52" s="3">
        <v>65.9</v>
      </c>
      <c r="K52">
        <f t="shared" si="89"/>
        <v>77.46697728</v>
      </c>
      <c r="L52">
        <f t="shared" si="90"/>
        <v>76.33368607</v>
      </c>
      <c r="M52">
        <f t="shared" ref="M52:N52" si="100">K52*1.25/16/8/E52/1000</f>
        <v>0.03984015503</v>
      </c>
      <c r="N52">
        <f t="shared" si="100"/>
        <v>0.05620735943</v>
      </c>
      <c r="O52" s="2">
        <f t="shared" si="92"/>
        <v>0.006735676208</v>
      </c>
      <c r="P52" s="2">
        <f t="shared" si="93"/>
        <v>0.00663713767</v>
      </c>
      <c r="Q52" s="2">
        <f t="shared" si="94"/>
        <v>0.01337281388</v>
      </c>
      <c r="R52" s="2">
        <f t="shared" si="95"/>
        <v>0.00219285378</v>
      </c>
      <c r="S52">
        <f t="shared" si="96"/>
        <v>0.01556566766</v>
      </c>
    </row>
    <row r="53">
      <c r="A53" s="5" t="s">
        <v>53</v>
      </c>
      <c r="B53" s="2">
        <v>5.7561792E7</v>
      </c>
      <c r="C53" s="2">
        <v>4.0883968E7</v>
      </c>
      <c r="D53" s="2">
        <v>0.182719</v>
      </c>
      <c r="E53">
        <f t="shared" si="87"/>
        <v>0.02461164411</v>
      </c>
      <c r="F53">
        <f t="shared" si="88"/>
        <v>0.01748072176</v>
      </c>
      <c r="G53" s="2">
        <v>384.71</v>
      </c>
      <c r="H53" s="2">
        <v>224.44</v>
      </c>
      <c r="I53" s="2">
        <v>402.0</v>
      </c>
      <c r="J53" s="3">
        <v>65.9</v>
      </c>
      <c r="K53">
        <f t="shared" si="89"/>
        <v>80.89218301</v>
      </c>
      <c r="L53">
        <f t="shared" si="90"/>
        <v>79.65225862</v>
      </c>
      <c r="M53">
        <f t="shared" ref="M53:N53" si="101">K53*1.25/16/8/E53/1000</f>
        <v>0.03209711311</v>
      </c>
      <c r="N53">
        <f t="shared" si="101"/>
        <v>0.04449782444</v>
      </c>
      <c r="O53" s="2">
        <f t="shared" si="92"/>
        <v>0.01478053879</v>
      </c>
      <c r="P53" s="2">
        <f t="shared" si="93"/>
        <v>0.01455398104</v>
      </c>
      <c r="Q53" s="2">
        <f t="shared" si="94"/>
        <v>0.02933451983</v>
      </c>
      <c r="R53" s="2">
        <f t="shared" si="95"/>
        <v>0.00460817318</v>
      </c>
      <c r="S53">
        <f t="shared" si="96"/>
        <v>0.03394269301</v>
      </c>
    </row>
    <row r="54">
      <c r="G54" s="2"/>
      <c r="H54" s="2"/>
      <c r="I54" s="2"/>
      <c r="O54" s="2"/>
      <c r="P54" s="2"/>
      <c r="Q54" s="2"/>
      <c r="R54" s="2"/>
    </row>
    <row r="55">
      <c r="A55" s="7" t="s">
        <v>62</v>
      </c>
      <c r="B55" s="2"/>
      <c r="C55" s="2"/>
      <c r="D55" s="2"/>
      <c r="G55" s="2"/>
      <c r="H55" s="2"/>
      <c r="I55" s="2"/>
      <c r="J55" s="2"/>
      <c r="O55" s="2"/>
      <c r="P55" s="2"/>
      <c r="Q55" s="2"/>
      <c r="R55" s="2"/>
    </row>
    <row r="56">
      <c r="A56" s="5" t="s">
        <v>47</v>
      </c>
      <c r="B56" s="2">
        <v>2.4881856E7</v>
      </c>
      <c r="C56" s="2">
        <v>1.2643584E7</v>
      </c>
      <c r="D56" s="2">
        <v>0.084015</v>
      </c>
      <c r="E56">
        <f t="shared" ref="E56:E62" si="103">B56/16/D56/800/1000000</f>
        <v>0.02313747545</v>
      </c>
      <c r="F56">
        <f t="shared" ref="F56:F62" si="104">C56/16/D56/800/1000000</f>
        <v>0.01175718622</v>
      </c>
      <c r="G56" s="2">
        <v>384.71</v>
      </c>
      <c r="H56" s="2">
        <v>224.44</v>
      </c>
      <c r="I56" s="2">
        <v>402.0</v>
      </c>
      <c r="J56" s="3">
        <v>108.8</v>
      </c>
      <c r="K56">
        <f t="shared" ref="K56:K62" si="105">E56*H56+G56*E56+J56</f>
        <v>122.8941932</v>
      </c>
      <c r="L56">
        <f t="shared" ref="L56:L62" si="106">F56*I56+G56*F56+J56</f>
        <v>118.049496</v>
      </c>
      <c r="M56">
        <f t="shared" ref="M56:N56" si="102">K56*1.25/16/8/E56/1000</f>
        <v>0.05186990291</v>
      </c>
      <c r="N56">
        <f t="shared" si="102"/>
        <v>0.09805297695</v>
      </c>
      <c r="O56" s="2">
        <f t="shared" ref="O56:O62" si="108">M56*8*B56/1000000000</f>
        <v>0.01032495564</v>
      </c>
      <c r="P56" s="2">
        <f t="shared" ref="P56:P62" si="109">N56*C56*8/1000000000</f>
        <v>0.009917928404</v>
      </c>
      <c r="Q56" s="2">
        <f t="shared" ref="Q56:Q62" si="110">O56+P56</f>
        <v>0.02024288404</v>
      </c>
      <c r="R56" s="2"/>
      <c r="S56">
        <f t="shared" ref="S56:S62" si="111">Q56+R56</f>
        <v>0.02024288404</v>
      </c>
    </row>
    <row r="57">
      <c r="A57" s="5" t="s">
        <v>48</v>
      </c>
      <c r="B57" s="2">
        <v>2.6339712E7</v>
      </c>
      <c r="C57" s="2">
        <v>6.448704E7</v>
      </c>
      <c r="D57" s="2">
        <v>0.161077</v>
      </c>
      <c r="E57">
        <f t="shared" si="103"/>
        <v>0.01277519447</v>
      </c>
      <c r="F57">
        <f t="shared" si="104"/>
        <v>0.03127727733</v>
      </c>
      <c r="G57" s="2">
        <v>384.71</v>
      </c>
      <c r="H57" s="2">
        <v>224.44</v>
      </c>
      <c r="I57" s="2">
        <v>402.0</v>
      </c>
      <c r="J57" s="3">
        <v>108.8</v>
      </c>
      <c r="K57">
        <f t="shared" si="105"/>
        <v>116.5820097</v>
      </c>
      <c r="L57">
        <f t="shared" si="106"/>
        <v>133.4061468</v>
      </c>
      <c r="M57">
        <f t="shared" ref="M57:N57" si="107">K57*1.25/16/8/E57/1000</f>
        <v>0.0891177188</v>
      </c>
      <c r="N57">
        <f t="shared" si="107"/>
        <v>0.04165306299</v>
      </c>
      <c r="O57" s="2">
        <f t="shared" si="108"/>
        <v>0.01877868038</v>
      </c>
      <c r="P57" s="2">
        <f t="shared" si="109"/>
        <v>0.02148866192</v>
      </c>
      <c r="Q57" s="2">
        <f t="shared" si="110"/>
        <v>0.04026734229</v>
      </c>
      <c r="R57" s="2"/>
      <c r="S57">
        <f t="shared" si="111"/>
        <v>0.04026734229</v>
      </c>
    </row>
    <row r="58">
      <c r="A58" s="5" t="s">
        <v>49</v>
      </c>
      <c r="B58" s="2">
        <v>3.2085376E7</v>
      </c>
      <c r="C58" s="2">
        <v>3.0974784E7</v>
      </c>
      <c r="D58" s="2">
        <v>0.257957</v>
      </c>
      <c r="E58">
        <f t="shared" si="103"/>
        <v>0.00971739476</v>
      </c>
      <c r="F58">
        <f t="shared" si="104"/>
        <v>0.009381040251</v>
      </c>
      <c r="G58" s="2">
        <v>384.71</v>
      </c>
      <c r="H58" s="2">
        <v>224.44</v>
      </c>
      <c r="I58" s="2">
        <v>402.0</v>
      </c>
      <c r="J58" s="3">
        <v>108.8</v>
      </c>
      <c r="K58">
        <f t="shared" si="105"/>
        <v>114.719351</v>
      </c>
      <c r="L58">
        <f t="shared" si="106"/>
        <v>116.1801582</v>
      </c>
      <c r="M58">
        <f t="shared" ref="M58:N58" si="112">K58*1.25/16/8/E58/1000</f>
        <v>0.1152887363</v>
      </c>
      <c r="N58">
        <f t="shared" si="112"/>
        <v>0.1209430753</v>
      </c>
      <c r="O58" s="2">
        <f t="shared" si="108"/>
        <v>0.02959265963</v>
      </c>
      <c r="P58" s="2">
        <f t="shared" si="109"/>
        <v>0.02996948506</v>
      </c>
      <c r="Q58" s="2">
        <f t="shared" si="110"/>
        <v>0.05956214469</v>
      </c>
      <c r="R58" s="2"/>
      <c r="S58">
        <f t="shared" si="111"/>
        <v>0.05956214469</v>
      </c>
    </row>
    <row r="59">
      <c r="A59" s="5" t="s">
        <v>50</v>
      </c>
      <c r="B59" s="2">
        <v>2.0807584E8</v>
      </c>
      <c r="C59" s="2">
        <v>1.35533056E8</v>
      </c>
      <c r="D59" s="2">
        <v>0.333685</v>
      </c>
      <c r="E59">
        <f t="shared" si="103"/>
        <v>0.04871637922</v>
      </c>
      <c r="F59">
        <f t="shared" si="104"/>
        <v>0.03173208265</v>
      </c>
      <c r="G59" s="2">
        <v>384.71</v>
      </c>
      <c r="H59" s="2">
        <v>224.44</v>
      </c>
      <c r="I59" s="2">
        <v>402.0</v>
      </c>
      <c r="J59" s="3">
        <v>108.8</v>
      </c>
      <c r="K59">
        <f t="shared" si="105"/>
        <v>138.4755824</v>
      </c>
      <c r="L59">
        <f t="shared" si="106"/>
        <v>133.7639467</v>
      </c>
      <c r="M59">
        <f t="shared" ref="M59:N59" si="113">K59*1.25/16/8/E59/1000</f>
        <v>0.02775864362</v>
      </c>
      <c r="N59">
        <f t="shared" si="113"/>
        <v>0.04116617736</v>
      </c>
      <c r="O59" s="2">
        <f t="shared" si="108"/>
        <v>0.04620722471</v>
      </c>
      <c r="P59" s="2">
        <f t="shared" si="109"/>
        <v>0.04463502257</v>
      </c>
      <c r="Q59" s="2">
        <f t="shared" si="110"/>
        <v>0.09084224728</v>
      </c>
      <c r="R59" s="2"/>
      <c r="S59">
        <f t="shared" si="111"/>
        <v>0.09084224728</v>
      </c>
    </row>
    <row r="60">
      <c r="A60" s="5" t="s">
        <v>51</v>
      </c>
      <c r="B60" s="2">
        <v>4908800.0</v>
      </c>
      <c r="C60" s="2">
        <v>3219136.0</v>
      </c>
      <c r="D60" s="2">
        <v>0.037034</v>
      </c>
      <c r="E60">
        <f t="shared" si="103"/>
        <v>0.01035534914</v>
      </c>
      <c r="F60">
        <f t="shared" si="104"/>
        <v>0.006790921856</v>
      </c>
      <c r="G60" s="2">
        <v>384.71</v>
      </c>
      <c r="H60" s="2">
        <v>224.44</v>
      </c>
      <c r="I60" s="2">
        <v>402.0</v>
      </c>
      <c r="J60" s="3">
        <v>108.8</v>
      </c>
      <c r="K60">
        <f t="shared" si="105"/>
        <v>115.1079609</v>
      </c>
      <c r="L60">
        <f t="shared" si="106"/>
        <v>114.1424861</v>
      </c>
      <c r="M60">
        <f t="shared" ref="M60:N60" si="114">K60*1.25/16/8/E60/1000</f>
        <v>0.108552707</v>
      </c>
      <c r="N60">
        <f t="shared" si="114"/>
        <v>0.1641415908</v>
      </c>
      <c r="O60" s="2">
        <f t="shared" si="108"/>
        <v>0.004262908225</v>
      </c>
      <c r="P60" s="2">
        <f t="shared" si="109"/>
        <v>0.004227152831</v>
      </c>
      <c r="Q60" s="2">
        <f t="shared" si="110"/>
        <v>0.008490061056</v>
      </c>
      <c r="R60" s="2"/>
      <c r="S60">
        <f t="shared" si="111"/>
        <v>0.008490061056</v>
      </c>
    </row>
    <row r="61">
      <c r="A61" s="5" t="s">
        <v>52</v>
      </c>
      <c r="B61" s="2">
        <v>2.1132352E7</v>
      </c>
      <c r="C61" s="2">
        <v>1.4761088E7</v>
      </c>
      <c r="D61" s="2">
        <v>0.104784</v>
      </c>
      <c r="E61">
        <f t="shared" si="103"/>
        <v>0.0157558883</v>
      </c>
      <c r="F61">
        <f t="shared" si="104"/>
        <v>0.01100559246</v>
      </c>
      <c r="G61" s="2">
        <v>384.71</v>
      </c>
      <c r="H61" s="2">
        <v>224.44</v>
      </c>
      <c r="I61" s="2">
        <v>402.0</v>
      </c>
      <c r="J61" s="3">
        <v>108.8</v>
      </c>
      <c r="K61">
        <f t="shared" si="105"/>
        <v>118.3976994</v>
      </c>
      <c r="L61">
        <f t="shared" si="106"/>
        <v>117.4582096</v>
      </c>
      <c r="M61">
        <f t="shared" ref="M61:N61" si="115">K61*1.25/16/8/E61/1000</f>
        <v>0.0733838366</v>
      </c>
      <c r="N61">
        <f t="shared" si="115"/>
        <v>0.1042245416</v>
      </c>
      <c r="O61" s="2">
        <f t="shared" si="108"/>
        <v>0.01240618453</v>
      </c>
      <c r="P61" s="2">
        <f t="shared" si="109"/>
        <v>0.01230774104</v>
      </c>
      <c r="Q61" s="2">
        <f t="shared" si="110"/>
        <v>0.02471392557</v>
      </c>
      <c r="R61" s="2"/>
      <c r="S61">
        <f t="shared" si="111"/>
        <v>0.02471392557</v>
      </c>
    </row>
    <row r="62">
      <c r="A62" s="5" t="s">
        <v>53</v>
      </c>
      <c r="B62" s="2">
        <v>5.7557952E7</v>
      </c>
      <c r="C62" s="2">
        <v>4.0883712E7</v>
      </c>
      <c r="D62" s="2">
        <v>0.217628</v>
      </c>
      <c r="E62">
        <f t="shared" si="103"/>
        <v>0.02066239179</v>
      </c>
      <c r="F62">
        <f t="shared" si="104"/>
        <v>0.01467660411</v>
      </c>
      <c r="G62" s="2">
        <v>384.71</v>
      </c>
      <c r="H62" s="2">
        <v>224.44</v>
      </c>
      <c r="I62" s="2">
        <v>402.0</v>
      </c>
      <c r="J62" s="3">
        <v>108.8</v>
      </c>
      <c r="K62">
        <f t="shared" si="105"/>
        <v>121.386496</v>
      </c>
      <c r="L62">
        <f t="shared" si="106"/>
        <v>120.3462312</v>
      </c>
      <c r="M62">
        <f t="shared" ref="M62:N62" si="116">K62*1.25/16/8/E62/1000</f>
        <v>0.05737065736</v>
      </c>
      <c r="N62">
        <f t="shared" si="116"/>
        <v>0.08007684579</v>
      </c>
      <c r="O62" s="2">
        <f t="shared" si="108"/>
        <v>0.02641710034</v>
      </c>
      <c r="P62" s="2">
        <f t="shared" si="109"/>
        <v>0.02619070961</v>
      </c>
      <c r="Q62" s="2">
        <f t="shared" si="110"/>
        <v>0.05260780995</v>
      </c>
      <c r="R62" s="2"/>
      <c r="S62">
        <f t="shared" si="111"/>
        <v>0.05260780995</v>
      </c>
    </row>
    <row r="63">
      <c r="G63" s="2"/>
      <c r="H63" s="2"/>
      <c r="I63" s="2"/>
      <c r="O63" s="2"/>
      <c r="P63" s="2"/>
      <c r="Q63" s="2"/>
      <c r="R63" s="2"/>
    </row>
    <row r="64">
      <c r="A64" s="7" t="s">
        <v>63</v>
      </c>
      <c r="B64" s="2"/>
      <c r="C64" s="2"/>
      <c r="D64" s="2"/>
      <c r="G64" s="2"/>
      <c r="H64" s="2"/>
      <c r="I64" s="2"/>
      <c r="J64" s="2"/>
      <c r="O64" s="2"/>
      <c r="P64" s="2"/>
      <c r="Q64" s="2"/>
      <c r="R64" s="2"/>
    </row>
    <row r="65">
      <c r="A65" s="5" t="s">
        <v>47</v>
      </c>
      <c r="B65" s="2">
        <v>2.4881984E7</v>
      </c>
      <c r="C65" s="2">
        <v>1.2643456E7</v>
      </c>
      <c r="D65" s="2">
        <v>0.078566</v>
      </c>
      <c r="E65">
        <f t="shared" ref="E65:E71" si="118">B65/16/D65/800/1000000</f>
        <v>0.02474231856</v>
      </c>
      <c r="F65">
        <f t="shared" ref="F65:F71" si="119">C65/16/D65/800/1000000</f>
        <v>0.01257248683</v>
      </c>
      <c r="G65" s="2">
        <v>384.71</v>
      </c>
      <c r="H65" s="2">
        <v>224.44</v>
      </c>
      <c r="I65" s="2">
        <v>402.0</v>
      </c>
      <c r="J65" s="3">
        <v>71.5</v>
      </c>
      <c r="K65">
        <f t="shared" ref="K65:K71" si="120">E65*H65+G65*E65+J65</f>
        <v>86.57178335</v>
      </c>
      <c r="L65">
        <f t="shared" ref="L65:L71" si="121">F65*I65+G65*F65+J65</f>
        <v>81.39090111</v>
      </c>
      <c r="M65">
        <f t="shared" ref="M65:N65" si="117">K65*1.25/16/8/E65/1000</f>
        <v>0.03416929459</v>
      </c>
      <c r="N65">
        <f t="shared" si="117"/>
        <v>0.06322003193</v>
      </c>
      <c r="O65" s="2">
        <f t="shared" ref="O65:O71" si="123">M65*8*B65/1000000000</f>
        <v>0.006801598731</v>
      </c>
      <c r="P65" s="2">
        <f t="shared" ref="P65:P71" si="124">N65*C65*8/1000000000</f>
        <v>0.006394557537</v>
      </c>
      <c r="Q65" s="2">
        <f t="shared" ref="Q65:Q71" si="125">O65+P65</f>
        <v>0.01319615627</v>
      </c>
      <c r="R65" s="2">
        <f t="shared" ref="R65:R71" si="126">0.02522*D65</f>
        <v>0.00198143452</v>
      </c>
      <c r="S65">
        <f t="shared" ref="S65:S71" si="127">Q65+R65</f>
        <v>0.01517759079</v>
      </c>
    </row>
    <row r="66">
      <c r="A66" s="5" t="s">
        <v>48</v>
      </c>
      <c r="B66" s="2">
        <v>2.662112E7</v>
      </c>
      <c r="C66" s="2">
        <v>6.44704E7</v>
      </c>
      <c r="D66" s="2">
        <v>0.14266</v>
      </c>
      <c r="E66">
        <f t="shared" si="118"/>
        <v>0.01457854339</v>
      </c>
      <c r="F66">
        <f t="shared" si="119"/>
        <v>0.03530597224</v>
      </c>
      <c r="G66" s="2">
        <v>384.71</v>
      </c>
      <c r="H66" s="2">
        <v>224.44</v>
      </c>
      <c r="I66" s="2">
        <v>402.0</v>
      </c>
      <c r="J66" s="3">
        <v>71.5</v>
      </c>
      <c r="K66">
        <f t="shared" si="120"/>
        <v>80.38051971</v>
      </c>
      <c r="L66">
        <f t="shared" si="121"/>
        <v>99.27556142</v>
      </c>
      <c r="M66">
        <f t="shared" ref="M66:N66" si="122">K66*1.25/16/8/E66/1000</f>
        <v>0.05384392609</v>
      </c>
      <c r="N66">
        <f t="shared" si="122"/>
        <v>0.02745960083</v>
      </c>
      <c r="O66" s="2">
        <f t="shared" si="123"/>
        <v>0.01146708494</v>
      </c>
      <c r="P66" s="2">
        <f t="shared" si="124"/>
        <v>0.01416265159</v>
      </c>
      <c r="Q66" s="2">
        <f t="shared" si="125"/>
        <v>0.02562973653</v>
      </c>
      <c r="R66" s="2">
        <f t="shared" si="126"/>
        <v>0.0035978852</v>
      </c>
      <c r="S66">
        <f t="shared" si="127"/>
        <v>0.02922762173</v>
      </c>
    </row>
    <row r="67">
      <c r="A67" s="5" t="s">
        <v>49</v>
      </c>
      <c r="B67" s="2">
        <v>3.208576E7</v>
      </c>
      <c r="C67" s="2">
        <v>3.09744E7</v>
      </c>
      <c r="D67" s="2">
        <v>0.219352</v>
      </c>
      <c r="E67">
        <f t="shared" si="118"/>
        <v>0.01142775083</v>
      </c>
      <c r="F67">
        <f t="shared" si="119"/>
        <v>0.01103192585</v>
      </c>
      <c r="G67" s="2">
        <v>384.71</v>
      </c>
      <c r="H67" s="2">
        <v>224.44</v>
      </c>
      <c r="I67" s="2">
        <v>402.0</v>
      </c>
      <c r="J67" s="3">
        <v>71.5</v>
      </c>
      <c r="K67">
        <f t="shared" si="120"/>
        <v>78.46121442</v>
      </c>
      <c r="L67">
        <f t="shared" si="121"/>
        <v>80.17892639</v>
      </c>
      <c r="M67">
        <f t="shared" ref="M67:N67" si="128">K67*1.25/16/8/E67/1000</f>
        <v>0.06704930904</v>
      </c>
      <c r="N67">
        <f t="shared" si="128"/>
        <v>0.07097557927</v>
      </c>
      <c r="O67" s="2">
        <f t="shared" si="123"/>
        <v>0.01721062431</v>
      </c>
      <c r="P67" s="2">
        <f t="shared" si="124"/>
        <v>0.01758740786</v>
      </c>
      <c r="Q67" s="2">
        <f t="shared" si="125"/>
        <v>0.03479803217</v>
      </c>
      <c r="R67" s="2">
        <f t="shared" si="126"/>
        <v>0.00553205744</v>
      </c>
      <c r="S67">
        <f t="shared" si="127"/>
        <v>0.04033008961</v>
      </c>
    </row>
    <row r="68">
      <c r="A68" s="5" t="s">
        <v>50</v>
      </c>
      <c r="B68" s="2">
        <v>2.0807712E8</v>
      </c>
      <c r="C68" s="2">
        <v>1.35533376E8</v>
      </c>
      <c r="D68" s="2">
        <v>0.281007</v>
      </c>
      <c r="E68">
        <f t="shared" si="118"/>
        <v>0.05784918169</v>
      </c>
      <c r="F68">
        <f t="shared" si="119"/>
        <v>0.03768071614</v>
      </c>
      <c r="G68" s="2">
        <v>384.71</v>
      </c>
      <c r="H68" s="2">
        <v>224.44</v>
      </c>
      <c r="I68" s="2">
        <v>402.0</v>
      </c>
      <c r="J68" s="3">
        <v>71.5</v>
      </c>
      <c r="K68">
        <f t="shared" si="120"/>
        <v>106.738829</v>
      </c>
      <c r="L68">
        <f t="shared" si="121"/>
        <v>101.1437962</v>
      </c>
      <c r="M68">
        <f t="shared" ref="M68:N68" si="129">K68*1.25/16/8/E68/1000</f>
        <v>0.0180187748</v>
      </c>
      <c r="N68">
        <f t="shared" si="129"/>
        <v>0.02621320627</v>
      </c>
      <c r="O68" s="2">
        <f t="shared" si="123"/>
        <v>0.02999435813</v>
      </c>
      <c r="P68" s="2">
        <f t="shared" si="124"/>
        <v>0.02842211474</v>
      </c>
      <c r="Q68" s="2">
        <f t="shared" si="125"/>
        <v>0.05841647287</v>
      </c>
      <c r="R68" s="2">
        <f t="shared" si="126"/>
        <v>0.00708699654</v>
      </c>
      <c r="S68">
        <f t="shared" si="127"/>
        <v>0.06550346941</v>
      </c>
    </row>
    <row r="69">
      <c r="A69" s="5" t="s">
        <v>51</v>
      </c>
      <c r="B69" s="2">
        <v>4909632.0</v>
      </c>
      <c r="C69" s="2">
        <v>3218752.0</v>
      </c>
      <c r="D69" s="2">
        <v>0.033452</v>
      </c>
      <c r="E69">
        <f t="shared" si="118"/>
        <v>0.01146613058</v>
      </c>
      <c r="F69">
        <f t="shared" si="119"/>
        <v>0.007517188808</v>
      </c>
      <c r="G69" s="2">
        <v>384.71</v>
      </c>
      <c r="H69" s="2">
        <v>224.44</v>
      </c>
      <c r="I69" s="2">
        <v>402.0</v>
      </c>
      <c r="J69" s="3">
        <v>71.5</v>
      </c>
      <c r="K69">
        <f t="shared" si="120"/>
        <v>78.48459344</v>
      </c>
      <c r="L69">
        <f t="shared" si="121"/>
        <v>77.41384761</v>
      </c>
      <c r="M69">
        <f t="shared" ref="M69:N69" si="130">K69*1.25/16/8/E69/1000</f>
        <v>0.06684479152</v>
      </c>
      <c r="N69">
        <f t="shared" si="130"/>
        <v>0.1005687931</v>
      </c>
      <c r="O69" s="2">
        <f t="shared" si="123"/>
        <v>0.00262546662</v>
      </c>
      <c r="P69" s="2">
        <f t="shared" si="124"/>
        <v>0.00258964803</v>
      </c>
      <c r="Q69" s="2">
        <f t="shared" si="125"/>
        <v>0.00521511465</v>
      </c>
      <c r="R69" s="2">
        <f t="shared" si="126"/>
        <v>0.00084365944</v>
      </c>
      <c r="S69">
        <f t="shared" si="127"/>
        <v>0.00605877409</v>
      </c>
    </row>
    <row r="70">
      <c r="A70" s="5" t="s">
        <v>52</v>
      </c>
      <c r="B70" s="2">
        <v>2.113248E7</v>
      </c>
      <c r="C70" s="2">
        <v>1.4761152E7</v>
      </c>
      <c r="D70" s="2">
        <v>0.089108</v>
      </c>
      <c r="E70">
        <f t="shared" si="118"/>
        <v>0.01852779773</v>
      </c>
      <c r="F70">
        <f t="shared" si="119"/>
        <v>0.01294176729</v>
      </c>
      <c r="G70" s="2">
        <v>384.71</v>
      </c>
      <c r="H70" s="2">
        <v>224.44</v>
      </c>
      <c r="I70" s="2">
        <v>402.0</v>
      </c>
      <c r="J70" s="3">
        <v>71.5</v>
      </c>
      <c r="K70">
        <f t="shared" si="120"/>
        <v>82.78620799</v>
      </c>
      <c r="L70">
        <f t="shared" si="121"/>
        <v>81.68141775</v>
      </c>
      <c r="M70">
        <f t="shared" ref="M70:N70" si="131">K70*1.25/16/8/E70/1000</f>
        <v>0.0436349249</v>
      </c>
      <c r="N70">
        <f t="shared" si="131"/>
        <v>0.06163532979</v>
      </c>
      <c r="O70" s="2">
        <f t="shared" si="123"/>
        <v>0.007376913421</v>
      </c>
      <c r="P70" s="2">
        <f t="shared" si="124"/>
        <v>0.007278467773</v>
      </c>
      <c r="Q70" s="2">
        <f t="shared" si="125"/>
        <v>0.01465538119</v>
      </c>
      <c r="R70" s="2">
        <f t="shared" si="126"/>
        <v>0.00224730376</v>
      </c>
      <c r="S70">
        <f t="shared" si="127"/>
        <v>0.01690268495</v>
      </c>
    </row>
    <row r="71">
      <c r="A71" s="5" t="s">
        <v>53</v>
      </c>
      <c r="B71" s="2">
        <v>5.7560576E7</v>
      </c>
      <c r="C71" s="2">
        <v>4.0883904E7</v>
      </c>
      <c r="D71" s="2">
        <v>0.186724</v>
      </c>
      <c r="E71">
        <f t="shared" si="118"/>
        <v>0.02408324586</v>
      </c>
      <c r="F71">
        <f t="shared" si="119"/>
        <v>0.01710575502</v>
      </c>
      <c r="G71" s="2">
        <v>384.71</v>
      </c>
      <c r="H71" s="2">
        <v>224.44</v>
      </c>
      <c r="I71" s="2">
        <v>402.0</v>
      </c>
      <c r="J71" s="3">
        <v>71.5</v>
      </c>
      <c r="K71">
        <f t="shared" si="120"/>
        <v>86.17030922</v>
      </c>
      <c r="L71">
        <f t="shared" si="121"/>
        <v>84.95726853</v>
      </c>
      <c r="M71">
        <f t="shared" ref="M71:N71" si="132">K71*1.25/16/8/E71/1000</f>
        <v>0.03494159096</v>
      </c>
      <c r="N71">
        <f t="shared" si="132"/>
        <v>0.04850185359</v>
      </c>
      <c r="O71" s="2">
        <f t="shared" si="123"/>
        <v>0.01609006482</v>
      </c>
      <c r="P71" s="2">
        <f t="shared" si="124"/>
        <v>0.01586356101</v>
      </c>
      <c r="Q71" s="2">
        <f t="shared" si="125"/>
        <v>0.03195362583</v>
      </c>
      <c r="R71" s="2">
        <f t="shared" si="126"/>
        <v>0.00470917928</v>
      </c>
      <c r="S71">
        <f t="shared" si="127"/>
        <v>0.03666280511</v>
      </c>
    </row>
    <row r="75">
      <c r="C75" s="2" t="s">
        <v>64</v>
      </c>
      <c r="D75" s="2" t="s">
        <v>65</v>
      </c>
      <c r="E75" s="2" t="s">
        <v>66</v>
      </c>
    </row>
    <row r="76">
      <c r="B76" s="10"/>
      <c r="C76" s="11">
        <v>3.05</v>
      </c>
      <c r="D76" s="11">
        <v>0.01712</v>
      </c>
      <c r="E76" s="10">
        <f t="shared" ref="E76:E77" si="133">C76*D76</f>
        <v>0.052216</v>
      </c>
      <c r="F76" s="12"/>
      <c r="G76" s="10"/>
      <c r="H76" s="10"/>
    </row>
    <row r="77">
      <c r="A77" s="2"/>
      <c r="C77" s="11">
        <v>3.05</v>
      </c>
      <c r="D77" s="2">
        <v>0.007</v>
      </c>
      <c r="E77" s="10">
        <f t="shared" si="133"/>
        <v>0.02135</v>
      </c>
    </row>
    <row r="78">
      <c r="A78" s="2"/>
    </row>
    <row r="79">
      <c r="A79" s="2"/>
    </row>
    <row r="80">
      <c r="A8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/>
      <c r="Y1" s="2"/>
      <c r="Z1" s="2"/>
    </row>
    <row r="2">
      <c r="A2" s="5" t="s">
        <v>47</v>
      </c>
      <c r="B2" s="2">
        <v>2.4882816E7</v>
      </c>
      <c r="C2" s="2">
        <v>1.264512E7</v>
      </c>
      <c r="D2" s="2">
        <v>0.07654</v>
      </c>
      <c r="E2">
        <f t="shared" ref="E2:E8" si="2">B2/16/D2/800/1000000</f>
        <v>0.0253980925</v>
      </c>
      <c r="F2">
        <f t="shared" ref="F2:F8" si="3">C2/16/D2/800/1000000</f>
        <v>0.01290697674</v>
      </c>
      <c r="G2" s="2">
        <v>384.71</v>
      </c>
      <c r="H2" s="2">
        <v>224.44</v>
      </c>
      <c r="I2" s="2">
        <v>402.0</v>
      </c>
      <c r="J2" s="3">
        <v>69.9</v>
      </c>
      <c r="K2">
        <f t="shared" ref="K2:K8" si="4">E2*H2+G2*E2+J2</f>
        <v>85.37124805</v>
      </c>
      <c r="L2">
        <f t="shared" ref="L2:L8" si="5">F2*I2+G2*F2+J2</f>
        <v>80.05404767</v>
      </c>
      <c r="M2">
        <f t="shared" ref="M2:N2" si="1">K2*1.25/16/8/E2/1000</f>
        <v>0.03282544129</v>
      </c>
      <c r="N2">
        <f t="shared" si="1"/>
        <v>0.06057017261</v>
      </c>
      <c r="O2" s="2">
        <f t="shared" ref="O2:O8" si="7">M2*8*B2/1000000000</f>
        <v>0.006534315326</v>
      </c>
      <c r="P2" s="2">
        <f t="shared" ref="P2:P8" si="8">N2*C2*8/1000000000</f>
        <v>0.006127336809</v>
      </c>
      <c r="Q2" s="2">
        <f t="shared" ref="Q2:Q8" si="9">O2+P2</f>
        <v>0.01266165213</v>
      </c>
      <c r="R2" s="2"/>
      <c r="T2">
        <f t="shared" ref="T2:T71" si="10">S2*D2</f>
        <v>0</v>
      </c>
      <c r="U2" s="2">
        <v>4.98141</v>
      </c>
      <c r="V2" s="5">
        <f t="shared" ref="V2:V71" si="11">U2*D2</f>
        <v>0.3812771214</v>
      </c>
      <c r="W2" s="2">
        <f t="shared" ref="W2:W71" si="12">V2+T2+R2+Q2</f>
        <v>0.3939387735</v>
      </c>
      <c r="X2" s="2"/>
      <c r="Y2" s="2"/>
    </row>
    <row r="3">
      <c r="A3" s="5" t="s">
        <v>48</v>
      </c>
      <c r="B3" s="2">
        <v>1541120.0</v>
      </c>
      <c r="C3" s="2">
        <v>414080.0</v>
      </c>
      <c r="D3" s="2">
        <v>0.048809</v>
      </c>
      <c r="E3">
        <f t="shared" si="2"/>
        <v>0.00246675818</v>
      </c>
      <c r="F3">
        <f t="shared" si="3"/>
        <v>0.0006627876006</v>
      </c>
      <c r="G3" s="2">
        <v>384.71</v>
      </c>
      <c r="H3" s="2">
        <v>224.44</v>
      </c>
      <c r="I3" s="2">
        <v>402.0</v>
      </c>
      <c r="J3" s="3">
        <v>69.9</v>
      </c>
      <c r="K3">
        <f t="shared" si="4"/>
        <v>71.40262575</v>
      </c>
      <c r="L3">
        <f t="shared" si="5"/>
        <v>70.42142163</v>
      </c>
      <c r="M3">
        <f t="shared" ref="M3:N3" si="6">K3*1.25/16/8/E3/1000</f>
        <v>0.2826751616</v>
      </c>
      <c r="N3">
        <f t="shared" si="6"/>
        <v>1.037601179</v>
      </c>
      <c r="O3" s="2">
        <f t="shared" si="7"/>
        <v>0.00348509076</v>
      </c>
      <c r="P3" s="2">
        <f t="shared" si="8"/>
        <v>0.003437199169</v>
      </c>
      <c r="Q3" s="2">
        <f t="shared" si="9"/>
        <v>0.006922289929</v>
      </c>
      <c r="R3" s="2"/>
      <c r="T3">
        <f t="shared" si="10"/>
        <v>0</v>
      </c>
      <c r="U3" s="2">
        <v>7.06739</v>
      </c>
      <c r="V3" s="5">
        <f t="shared" si="11"/>
        <v>0.3449522385</v>
      </c>
      <c r="W3" s="2">
        <f t="shared" si="12"/>
        <v>0.3518745284</v>
      </c>
      <c r="X3" s="2"/>
      <c r="Y3" s="2"/>
    </row>
    <row r="4">
      <c r="A4" s="5" t="s">
        <v>49</v>
      </c>
      <c r="B4" s="2">
        <v>3.2085056E7</v>
      </c>
      <c r="C4" s="2">
        <v>3.0975936E7</v>
      </c>
      <c r="D4" s="2">
        <v>0.221609</v>
      </c>
      <c r="E4">
        <f t="shared" si="2"/>
        <v>0.01131111552</v>
      </c>
      <c r="F4">
        <f t="shared" si="3"/>
        <v>0.01092011155</v>
      </c>
      <c r="G4" s="2">
        <v>384.71</v>
      </c>
      <c r="H4" s="2">
        <v>224.44</v>
      </c>
      <c r="I4" s="2">
        <v>402.0</v>
      </c>
      <c r="J4" s="3">
        <v>69.9</v>
      </c>
      <c r="K4">
        <f t="shared" si="4"/>
        <v>76.79016602</v>
      </c>
      <c r="L4">
        <f t="shared" si="5"/>
        <v>78.49096096</v>
      </c>
      <c r="M4">
        <f t="shared" ref="M4:N4" si="13">K4*1.25/16/8/E4/1000</f>
        <v>0.06629796712</v>
      </c>
      <c r="N4">
        <f t="shared" si="13"/>
        <v>0.07019280776</v>
      </c>
      <c r="O4" s="2">
        <f t="shared" si="7"/>
        <v>0.0170173919</v>
      </c>
      <c r="P4" s="2">
        <f t="shared" si="8"/>
        <v>0.01739430337</v>
      </c>
      <c r="Q4" s="2">
        <f t="shared" si="9"/>
        <v>0.03441169527</v>
      </c>
      <c r="R4" s="2"/>
      <c r="T4">
        <f t="shared" si="10"/>
        <v>0</v>
      </c>
      <c r="U4" s="2">
        <v>6.80878</v>
      </c>
      <c r="V4" s="5">
        <f t="shared" si="11"/>
        <v>1.508886927</v>
      </c>
      <c r="W4" s="2">
        <f t="shared" si="12"/>
        <v>1.543298622</v>
      </c>
      <c r="X4" s="2"/>
      <c r="Y4" s="2"/>
    </row>
    <row r="5">
      <c r="A5" s="5" t="s">
        <v>50</v>
      </c>
      <c r="B5" s="2">
        <v>2.08077696E8</v>
      </c>
      <c r="C5" s="2">
        <v>1.35534976E8</v>
      </c>
      <c r="D5" s="2">
        <v>0.29374</v>
      </c>
      <c r="E5">
        <f t="shared" si="2"/>
        <v>0.05534169674</v>
      </c>
      <c r="F5">
        <f t="shared" si="3"/>
        <v>0.03604776333</v>
      </c>
      <c r="G5" s="2">
        <v>384.71</v>
      </c>
      <c r="H5" s="2">
        <v>224.44</v>
      </c>
      <c r="I5" s="2">
        <v>402.0</v>
      </c>
      <c r="J5" s="3">
        <v>69.9</v>
      </c>
      <c r="K5">
        <f t="shared" si="4"/>
        <v>103.6113946</v>
      </c>
      <c r="L5">
        <f t="shared" si="5"/>
        <v>98.25913589</v>
      </c>
      <c r="M5">
        <f t="shared" ref="M5:N5" si="14">K5*1.25/16/8/E5/1000</f>
        <v>0.01828332134</v>
      </c>
      <c r="N5">
        <f t="shared" si="14"/>
        <v>0.02661917926</v>
      </c>
      <c r="O5" s="2">
        <f t="shared" si="7"/>
        <v>0.03043481104</v>
      </c>
      <c r="P5" s="2">
        <f t="shared" si="8"/>
        <v>0.02886263858</v>
      </c>
      <c r="Q5" s="2">
        <f t="shared" si="9"/>
        <v>0.05929744962</v>
      </c>
      <c r="R5" s="2"/>
      <c r="T5">
        <f t="shared" si="10"/>
        <v>0</v>
      </c>
      <c r="U5" s="2">
        <v>5.1844</v>
      </c>
      <c r="V5" s="5">
        <f t="shared" si="11"/>
        <v>1.522865656</v>
      </c>
      <c r="W5" s="2">
        <f t="shared" si="12"/>
        <v>1.582163106</v>
      </c>
      <c r="X5" s="2"/>
      <c r="Y5" s="2"/>
    </row>
    <row r="6">
      <c r="A6" s="5" t="s">
        <v>51</v>
      </c>
      <c r="B6" s="2">
        <v>4909632.0</v>
      </c>
      <c r="C6" s="2">
        <v>3220864.0</v>
      </c>
      <c r="D6" s="2">
        <v>0.032769</v>
      </c>
      <c r="E6">
        <f t="shared" si="2"/>
        <v>0.01170511764</v>
      </c>
      <c r="F6">
        <f t="shared" si="3"/>
        <v>0.007678903842</v>
      </c>
      <c r="G6" s="2">
        <v>384.71</v>
      </c>
      <c r="H6" s="2">
        <v>224.44</v>
      </c>
      <c r="I6" s="2">
        <v>402.0</v>
      </c>
      <c r="J6" s="3">
        <v>69.9</v>
      </c>
      <c r="K6">
        <f t="shared" si="4"/>
        <v>77.03017241</v>
      </c>
      <c r="L6">
        <f t="shared" si="5"/>
        <v>75.94107044</v>
      </c>
      <c r="M6">
        <f t="shared" ref="M6:N6" si="15">K6*1.25/16/8/E6/1000</f>
        <v>0.0642665713</v>
      </c>
      <c r="N6">
        <f t="shared" si="15"/>
        <v>0.09657784904</v>
      </c>
      <c r="O6" s="2">
        <f t="shared" si="7"/>
        <v>0.00252420172</v>
      </c>
      <c r="P6" s="2">
        <f t="shared" si="8"/>
        <v>0.002488512937</v>
      </c>
      <c r="Q6" s="2">
        <f t="shared" si="9"/>
        <v>0.005012714657</v>
      </c>
      <c r="R6" s="2"/>
      <c r="T6">
        <f t="shared" si="10"/>
        <v>0</v>
      </c>
      <c r="U6" s="2">
        <v>5.87742</v>
      </c>
      <c r="V6" s="5">
        <f t="shared" si="11"/>
        <v>0.192597176</v>
      </c>
      <c r="W6" s="2">
        <f t="shared" si="12"/>
        <v>0.1976098906</v>
      </c>
      <c r="X6" s="2"/>
      <c r="Y6" s="2"/>
    </row>
    <row r="7">
      <c r="A7" s="5" t="s">
        <v>52</v>
      </c>
      <c r="B7" s="2">
        <v>2.113248E7</v>
      </c>
      <c r="C7" s="2">
        <v>1.4762944E7</v>
      </c>
      <c r="D7" s="2">
        <v>0.086657</v>
      </c>
      <c r="E7">
        <f t="shared" si="2"/>
        <v>0.01905183655</v>
      </c>
      <c r="F7">
        <f t="shared" si="3"/>
        <v>0.01330942682</v>
      </c>
      <c r="G7" s="2">
        <v>384.71</v>
      </c>
      <c r="H7" s="2">
        <v>224.44</v>
      </c>
      <c r="I7" s="2">
        <v>402.0</v>
      </c>
      <c r="J7" s="3">
        <v>69.9</v>
      </c>
      <c r="K7">
        <f t="shared" si="4"/>
        <v>81.50542624</v>
      </c>
      <c r="L7">
        <f t="shared" si="5"/>
        <v>80.37065917</v>
      </c>
      <c r="M7">
        <f t="shared" ref="M7:N7" si="16">K7*1.25/16/8/E7/1000</f>
        <v>0.04177819949</v>
      </c>
      <c r="N7">
        <f t="shared" si="16"/>
        <v>0.05897096314</v>
      </c>
      <c r="O7" s="2">
        <f t="shared" si="7"/>
        <v>0.007063015721</v>
      </c>
      <c r="P7" s="2">
        <f t="shared" si="8"/>
        <v>0.006964680212</v>
      </c>
      <c r="Q7" s="2">
        <f t="shared" si="9"/>
        <v>0.01402769593</v>
      </c>
      <c r="R7" s="2"/>
      <c r="T7">
        <f t="shared" si="10"/>
        <v>0</v>
      </c>
      <c r="U7" s="2">
        <v>5.64387</v>
      </c>
      <c r="V7" s="5">
        <f t="shared" si="11"/>
        <v>0.4890808426</v>
      </c>
      <c r="W7" s="2">
        <f t="shared" si="12"/>
        <v>0.5031085385</v>
      </c>
      <c r="X7" s="2"/>
      <c r="Y7" s="2"/>
    </row>
    <row r="8">
      <c r="A8" s="5" t="s">
        <v>53</v>
      </c>
      <c r="B8" s="2">
        <v>5.2990144E7</v>
      </c>
      <c r="C8" s="2">
        <v>3.7710336E7</v>
      </c>
      <c r="D8" s="2">
        <v>0.185644</v>
      </c>
      <c r="E8">
        <f t="shared" si="2"/>
        <v>0.0222999666</v>
      </c>
      <c r="F8">
        <f t="shared" si="3"/>
        <v>0.01586972916</v>
      </c>
      <c r="G8" s="2">
        <v>384.71</v>
      </c>
      <c r="H8" s="2">
        <v>224.44</v>
      </c>
      <c r="I8" s="2">
        <v>402.0</v>
      </c>
      <c r="J8" s="3">
        <v>69.9</v>
      </c>
      <c r="K8">
        <f t="shared" si="4"/>
        <v>83.48402466</v>
      </c>
      <c r="L8">
        <f t="shared" si="5"/>
        <v>82.38487463</v>
      </c>
      <c r="M8">
        <f t="shared" ref="M8:N8" si="17">K8*1.25/16/8/E8/1000</f>
        <v>0.03655941252</v>
      </c>
      <c r="N8">
        <f t="shared" si="17"/>
        <v>0.05069650422</v>
      </c>
      <c r="O8" s="2">
        <f t="shared" si="7"/>
        <v>0.01549830827</v>
      </c>
      <c r="P8" s="2">
        <f t="shared" si="8"/>
        <v>0.01529425767</v>
      </c>
      <c r="Q8" s="2">
        <f t="shared" si="9"/>
        <v>0.03079256594</v>
      </c>
      <c r="R8" s="2"/>
      <c r="T8">
        <f t="shared" si="10"/>
        <v>0</v>
      </c>
      <c r="U8" s="2">
        <v>5.37291</v>
      </c>
      <c r="V8" s="5">
        <f t="shared" si="11"/>
        <v>0.997448504</v>
      </c>
      <c r="W8" s="2">
        <f t="shared" si="12"/>
        <v>1.02824107</v>
      </c>
      <c r="X8" s="2"/>
      <c r="Y8" s="2"/>
    </row>
    <row r="9">
      <c r="G9" s="2"/>
      <c r="H9" s="2"/>
      <c r="I9" s="2"/>
      <c r="O9" s="2"/>
      <c r="P9" s="2"/>
      <c r="Q9" s="2"/>
      <c r="R9" s="2"/>
      <c r="S9" s="3"/>
      <c r="T9">
        <f t="shared" si="10"/>
        <v>0</v>
      </c>
      <c r="V9" s="5">
        <f t="shared" si="11"/>
        <v>0</v>
      </c>
      <c r="W9" s="2">
        <f t="shared" si="12"/>
        <v>0</v>
      </c>
      <c r="X9" s="1"/>
    </row>
    <row r="10">
      <c r="A10" s="2" t="s">
        <v>54</v>
      </c>
      <c r="B10" s="2"/>
      <c r="C10" s="2"/>
      <c r="D10" s="2"/>
      <c r="G10" s="2"/>
      <c r="H10" s="2"/>
      <c r="I10" s="2"/>
      <c r="J10" s="2"/>
      <c r="O10" s="2"/>
      <c r="P10" s="2"/>
      <c r="Q10" s="2"/>
      <c r="R10" s="2"/>
      <c r="S10" s="3"/>
      <c r="T10">
        <f t="shared" si="10"/>
        <v>0</v>
      </c>
      <c r="V10" s="5">
        <f t="shared" si="11"/>
        <v>0</v>
      </c>
      <c r="W10" s="2">
        <f t="shared" si="12"/>
        <v>0</v>
      </c>
      <c r="X10" s="1"/>
    </row>
    <row r="11">
      <c r="A11" s="5" t="s">
        <v>47</v>
      </c>
      <c r="B11" s="2">
        <v>2.631264E7</v>
      </c>
      <c r="C11" s="2">
        <v>1.276808E7</v>
      </c>
      <c r="D11" s="2">
        <v>0.078963</v>
      </c>
      <c r="E11">
        <f t="shared" ref="E11:E17" si="19">B11/16/D11/800/1000000</f>
        <v>0.02603339539</v>
      </c>
      <c r="F11">
        <f t="shared" ref="F11:F17" si="20">C11/16/D11/800/1000000</f>
        <v>0.01263257792</v>
      </c>
      <c r="G11" s="2">
        <v>384.71</v>
      </c>
      <c r="H11" s="2">
        <v>224.44</v>
      </c>
      <c r="I11" s="2">
        <v>402.0</v>
      </c>
      <c r="J11" s="3">
        <v>61.7</v>
      </c>
      <c r="K11">
        <f t="shared" ref="K11:K17" si="21">E11*H11+G11*E11+J11</f>
        <v>77.5582428</v>
      </c>
      <c r="L11">
        <f t="shared" ref="L11:L17" si="22">F11*I11+G11*F11+J11</f>
        <v>71.63817537</v>
      </c>
      <c r="M11">
        <f t="shared" ref="M11:N11" si="18">K11*1.25/16/8/E11/1000</f>
        <v>0.02909358167</v>
      </c>
      <c r="N11">
        <f t="shared" si="18"/>
        <v>0.05537995182</v>
      </c>
      <c r="O11" s="2">
        <f t="shared" ref="O11:O17" si="24">M11*8*B11/1000000000</f>
        <v>0.006124231526</v>
      </c>
      <c r="P11" s="2">
        <f t="shared" ref="P11:P17" si="25">N11*C11*8/1000000000</f>
        <v>0.005656765242</v>
      </c>
      <c r="Q11" s="2">
        <f t="shared" ref="Q11:Q17" si="26">O11+P11</f>
        <v>0.01178099677</v>
      </c>
      <c r="R11" s="2">
        <f t="shared" ref="R11:R17" si="27">(0.03172+0.01281)*D11</f>
        <v>0.00351622239</v>
      </c>
      <c r="S11" s="2">
        <v>1.2E-4</v>
      </c>
      <c r="T11">
        <f t="shared" si="10"/>
        <v>0.00000947556</v>
      </c>
      <c r="U11" s="2">
        <v>4.98141</v>
      </c>
      <c r="V11" s="5">
        <f t="shared" si="11"/>
        <v>0.3933470778</v>
      </c>
      <c r="W11" s="2">
        <f t="shared" si="12"/>
        <v>0.4086537725</v>
      </c>
      <c r="X11" s="1"/>
    </row>
    <row r="12">
      <c r="A12" s="5" t="s">
        <v>48</v>
      </c>
      <c r="B12" s="2">
        <v>1584064.0</v>
      </c>
      <c r="C12" s="2">
        <v>414080.0</v>
      </c>
      <c r="D12" s="2">
        <v>0.04874</v>
      </c>
      <c r="E12">
        <f t="shared" si="19"/>
        <v>0.002539084941</v>
      </c>
      <c r="F12">
        <f t="shared" si="20"/>
        <v>0.0006637258925</v>
      </c>
      <c r="G12" s="2">
        <v>384.71</v>
      </c>
      <c r="H12" s="2">
        <v>224.44</v>
      </c>
      <c r="I12" s="2">
        <v>402.0</v>
      </c>
      <c r="J12" s="3">
        <v>61.7</v>
      </c>
      <c r="K12">
        <f t="shared" si="21"/>
        <v>63.24668359</v>
      </c>
      <c r="L12">
        <f t="shared" si="22"/>
        <v>62.2221598</v>
      </c>
      <c r="M12">
        <f t="shared" ref="M12:N12" si="23">K12*1.25/16/8/E12/1000</f>
        <v>0.2432543254</v>
      </c>
      <c r="N12">
        <f t="shared" si="23"/>
        <v>0.9154958186</v>
      </c>
      <c r="O12" s="2">
        <f t="shared" si="24"/>
        <v>0.003082643358</v>
      </c>
      <c r="P12" s="2">
        <f t="shared" si="25"/>
        <v>0.003032708069</v>
      </c>
      <c r="Q12" s="2">
        <f t="shared" si="26"/>
        <v>0.006115351427</v>
      </c>
      <c r="R12" s="2">
        <f t="shared" si="27"/>
        <v>0.0021703922</v>
      </c>
      <c r="S12" s="3"/>
      <c r="T12">
        <f t="shared" si="10"/>
        <v>0</v>
      </c>
      <c r="U12" s="2">
        <v>7.06739</v>
      </c>
      <c r="V12" s="5">
        <f t="shared" si="11"/>
        <v>0.3444645886</v>
      </c>
      <c r="W12" s="2">
        <f t="shared" si="12"/>
        <v>0.3527503322</v>
      </c>
      <c r="X12" s="1"/>
    </row>
    <row r="13">
      <c r="A13" s="5" t="s">
        <v>49</v>
      </c>
      <c r="B13" s="2">
        <v>3.3123456E7</v>
      </c>
      <c r="C13" s="2">
        <v>3.0992144E7</v>
      </c>
      <c r="D13" s="2">
        <v>0.218873</v>
      </c>
      <c r="E13">
        <f t="shared" si="19"/>
        <v>0.01182315772</v>
      </c>
      <c r="F13">
        <f t="shared" si="20"/>
        <v>0.01106240263</v>
      </c>
      <c r="G13" s="2">
        <v>384.71</v>
      </c>
      <c r="H13" s="2">
        <v>224.44</v>
      </c>
      <c r="I13" s="2">
        <v>402.0</v>
      </c>
      <c r="J13" s="3">
        <v>61.7</v>
      </c>
      <c r="K13">
        <f t="shared" si="21"/>
        <v>68.90207653</v>
      </c>
      <c r="L13">
        <f t="shared" si="22"/>
        <v>70.40290277</v>
      </c>
      <c r="M13">
        <f t="shared" ref="M13:N13" si="28">K13*1.25/16/8/E13/1000</f>
        <v>0.05691134779</v>
      </c>
      <c r="N13">
        <f t="shared" si="28"/>
        <v>0.06215000218</v>
      </c>
      <c r="O13" s="2">
        <f t="shared" si="24"/>
        <v>0.0150808042</v>
      </c>
      <c r="P13" s="2">
        <f t="shared" si="25"/>
        <v>0.01540929454</v>
      </c>
      <c r="Q13" s="2">
        <f t="shared" si="26"/>
        <v>0.03049009873</v>
      </c>
      <c r="R13" s="2">
        <f t="shared" si="27"/>
        <v>0.00974641469</v>
      </c>
      <c r="S13" s="6">
        <v>2.00000000001E-5</v>
      </c>
      <c r="T13" s="8">
        <f t="shared" si="10"/>
        <v>0.00000437746</v>
      </c>
      <c r="U13" s="2">
        <v>6.80878</v>
      </c>
      <c r="V13" s="5">
        <f t="shared" si="11"/>
        <v>1.490258105</v>
      </c>
      <c r="W13" s="9">
        <f t="shared" si="12"/>
        <v>1.530498996</v>
      </c>
      <c r="X13" s="1"/>
    </row>
    <row r="14">
      <c r="A14" s="5" t="s">
        <v>50</v>
      </c>
      <c r="B14" s="2">
        <v>2.16123264E8</v>
      </c>
      <c r="C14" s="2">
        <v>1.37374864E8</v>
      </c>
      <c r="D14" s="2">
        <v>0.283121</v>
      </c>
      <c r="E14">
        <f t="shared" si="19"/>
        <v>0.05963750481</v>
      </c>
      <c r="F14">
        <f t="shared" si="20"/>
        <v>0.03790750686</v>
      </c>
      <c r="G14" s="2">
        <v>384.71</v>
      </c>
      <c r="H14" s="2">
        <v>224.44</v>
      </c>
      <c r="I14" s="2">
        <v>402.0</v>
      </c>
      <c r="J14" s="3">
        <v>61.7</v>
      </c>
      <c r="K14">
        <f t="shared" si="21"/>
        <v>98.02818606</v>
      </c>
      <c r="L14">
        <f t="shared" si="22"/>
        <v>91.52221472</v>
      </c>
      <c r="M14">
        <f t="shared" ref="M14:N14" si="29">K14*1.25/16/8/E14/1000</f>
        <v>0.01605208849</v>
      </c>
      <c r="N14">
        <f t="shared" si="29"/>
        <v>0.02357769482</v>
      </c>
      <c r="O14" s="2">
        <f t="shared" si="24"/>
        <v>0.02775383806</v>
      </c>
      <c r="P14" s="2">
        <f t="shared" si="25"/>
        <v>0.02591186095</v>
      </c>
      <c r="Q14" s="2">
        <f t="shared" si="26"/>
        <v>0.05366569902</v>
      </c>
      <c r="R14" s="2">
        <f t="shared" si="27"/>
        <v>0.01260737813</v>
      </c>
      <c r="S14" s="3">
        <v>7.3E-4</v>
      </c>
      <c r="T14">
        <f t="shared" si="10"/>
        <v>0.00020667833</v>
      </c>
      <c r="U14" s="2">
        <v>5.1844</v>
      </c>
      <c r="V14" s="5">
        <f t="shared" si="11"/>
        <v>1.467812512</v>
      </c>
      <c r="W14" s="2">
        <f t="shared" si="12"/>
        <v>1.534292268</v>
      </c>
      <c r="X14" s="2"/>
      <c r="Y14" s="2"/>
      <c r="Z14" s="2"/>
    </row>
    <row r="15">
      <c r="A15" s="5" t="s">
        <v>51</v>
      </c>
      <c r="B15" s="2">
        <v>5096832.0</v>
      </c>
      <c r="C15" s="2">
        <v>3220864.0</v>
      </c>
      <c r="D15" s="2">
        <v>0.032336</v>
      </c>
      <c r="E15">
        <f t="shared" si="19"/>
        <v>0.01231413904</v>
      </c>
      <c r="F15">
        <f t="shared" si="20"/>
        <v>0.007781729342</v>
      </c>
      <c r="G15" s="2">
        <v>384.71</v>
      </c>
      <c r="H15" s="2">
        <v>224.44</v>
      </c>
      <c r="I15" s="2">
        <v>402.0</v>
      </c>
      <c r="J15" s="3">
        <v>61.7</v>
      </c>
      <c r="K15">
        <f t="shared" si="21"/>
        <v>69.2011578</v>
      </c>
      <c r="L15">
        <f t="shared" si="22"/>
        <v>67.82196429</v>
      </c>
      <c r="M15">
        <f t="shared" ref="M15:N15" si="30">K15*1.25/16/8/E15/1000</f>
        <v>0.05487939956</v>
      </c>
      <c r="N15">
        <f t="shared" si="30"/>
        <v>0.08511268395</v>
      </c>
      <c r="O15" s="2">
        <f t="shared" si="24"/>
        <v>0.002237688639</v>
      </c>
      <c r="P15" s="2">
        <f t="shared" si="25"/>
        <v>0.002193091037</v>
      </c>
      <c r="Q15" s="2">
        <f t="shared" si="26"/>
        <v>0.004430779676</v>
      </c>
      <c r="R15" s="2">
        <f t="shared" si="27"/>
        <v>0.00143992208</v>
      </c>
      <c r="S15" s="3"/>
      <c r="T15">
        <f t="shared" si="10"/>
        <v>0</v>
      </c>
      <c r="U15" s="2">
        <v>5.87742</v>
      </c>
      <c r="V15" s="5">
        <f t="shared" si="11"/>
        <v>0.1900522531</v>
      </c>
      <c r="W15" s="2">
        <f t="shared" si="12"/>
        <v>0.1959229549</v>
      </c>
      <c r="X15" s="1"/>
    </row>
    <row r="16">
      <c r="A16" s="5" t="s">
        <v>52</v>
      </c>
      <c r="B16" s="2">
        <v>2.186208E7</v>
      </c>
      <c r="C16" s="2">
        <v>1.4799696E7</v>
      </c>
      <c r="D16" s="2">
        <v>0.085266</v>
      </c>
      <c r="E16">
        <f t="shared" si="19"/>
        <v>0.02003113785</v>
      </c>
      <c r="F16">
        <f t="shared" si="20"/>
        <v>0.01356022623</v>
      </c>
      <c r="G16" s="2">
        <v>384.71</v>
      </c>
      <c r="H16" s="2">
        <v>224.44</v>
      </c>
      <c r="I16" s="2">
        <v>402.0</v>
      </c>
      <c r="J16" s="3">
        <v>61.7</v>
      </c>
      <c r="K16">
        <f t="shared" si="21"/>
        <v>73.90196762</v>
      </c>
      <c r="L16">
        <f t="shared" si="22"/>
        <v>72.36796558</v>
      </c>
      <c r="M16">
        <f t="shared" ref="M16:N16" si="31">K16*1.25/16/8/E16/1000</f>
        <v>0.03602885208</v>
      </c>
      <c r="N16">
        <f t="shared" si="31"/>
        <v>0.05211700762</v>
      </c>
      <c r="O16" s="2">
        <f t="shared" si="24"/>
        <v>0.006301325171</v>
      </c>
      <c r="P16" s="2">
        <f t="shared" si="25"/>
        <v>0.006170526953</v>
      </c>
      <c r="Q16" s="2">
        <f t="shared" si="26"/>
        <v>0.01247185212</v>
      </c>
      <c r="R16" s="2">
        <f t="shared" si="27"/>
        <v>0.00379689498</v>
      </c>
      <c r="S16" s="6">
        <v>4.99999999999E-5</v>
      </c>
      <c r="T16" s="8">
        <f t="shared" si="10"/>
        <v>0.0000042633</v>
      </c>
      <c r="U16" s="2">
        <v>5.64387</v>
      </c>
      <c r="V16" s="5">
        <f t="shared" si="11"/>
        <v>0.4812302194</v>
      </c>
      <c r="W16" s="9">
        <f t="shared" si="12"/>
        <v>0.4975032298</v>
      </c>
      <c r="X16" s="1"/>
    </row>
    <row r="17">
      <c r="A17" s="5" t="s">
        <v>53</v>
      </c>
      <c r="B17" s="2">
        <v>5.4721024E7</v>
      </c>
      <c r="C17" s="2">
        <v>3.77104E7</v>
      </c>
      <c r="D17" s="2">
        <v>0.182253</v>
      </c>
      <c r="E17">
        <f t="shared" si="19"/>
        <v>0.02345684296</v>
      </c>
      <c r="F17">
        <f t="shared" si="20"/>
        <v>0.01616502883</v>
      </c>
      <c r="G17" s="2">
        <v>384.71</v>
      </c>
      <c r="H17" s="2">
        <v>224.44</v>
      </c>
      <c r="I17" s="2">
        <v>402.0</v>
      </c>
      <c r="J17" s="3">
        <v>61.7</v>
      </c>
      <c r="K17">
        <f t="shared" si="21"/>
        <v>75.98873589</v>
      </c>
      <c r="L17">
        <f t="shared" si="22"/>
        <v>74.41718983</v>
      </c>
      <c r="M17">
        <f t="shared" ref="M17:N17" si="32">K17*1.25/16/8/E17/1000</f>
        <v>0.03163586422</v>
      </c>
      <c r="N17">
        <f t="shared" si="32"/>
        <v>0.04495694854</v>
      </c>
      <c r="O17" s="2">
        <f t="shared" si="24"/>
        <v>0.01384917508</v>
      </c>
      <c r="P17" s="2">
        <f t="shared" si="25"/>
        <v>0.0135627561</v>
      </c>
      <c r="Q17" s="2">
        <f t="shared" si="26"/>
        <v>0.02741193118</v>
      </c>
      <c r="R17" s="2">
        <f t="shared" si="27"/>
        <v>0.00811572609</v>
      </c>
      <c r="T17">
        <f t="shared" si="10"/>
        <v>0</v>
      </c>
      <c r="U17" s="2">
        <v>5.37291</v>
      </c>
      <c r="V17" s="5">
        <f t="shared" si="11"/>
        <v>0.9792289662</v>
      </c>
      <c r="W17" s="2">
        <f t="shared" si="12"/>
        <v>1.014756624</v>
      </c>
      <c r="X17" s="1"/>
    </row>
    <row r="18">
      <c r="G18" s="2"/>
      <c r="H18" s="2"/>
      <c r="I18" s="2"/>
      <c r="O18" s="2"/>
      <c r="P18" s="2"/>
      <c r="Q18" s="2"/>
      <c r="R18" s="2"/>
      <c r="T18">
        <f t="shared" si="10"/>
        <v>0</v>
      </c>
      <c r="V18" s="5">
        <f t="shared" si="11"/>
        <v>0</v>
      </c>
      <c r="W18" s="2">
        <f t="shared" si="12"/>
        <v>0</v>
      </c>
      <c r="X18" s="1"/>
    </row>
    <row r="19">
      <c r="A19" s="2" t="s">
        <v>57</v>
      </c>
      <c r="B19" s="2"/>
      <c r="C19" s="2"/>
      <c r="D19" s="2"/>
      <c r="G19" s="2"/>
      <c r="H19" s="2"/>
      <c r="I19" s="2"/>
      <c r="J19" s="2"/>
      <c r="O19" s="2"/>
      <c r="P19" s="2"/>
      <c r="Q19" s="2"/>
      <c r="R19" s="2"/>
      <c r="T19">
        <f t="shared" si="10"/>
        <v>0</v>
      </c>
      <c r="V19" s="5">
        <f t="shared" si="11"/>
        <v>0</v>
      </c>
      <c r="W19" s="2">
        <f t="shared" si="12"/>
        <v>0</v>
      </c>
      <c r="X19" s="1"/>
    </row>
    <row r="20">
      <c r="A20" s="5" t="s">
        <v>47</v>
      </c>
      <c r="B20" s="2">
        <v>2.4882752E7</v>
      </c>
      <c r="C20" s="2">
        <v>1.264512E7</v>
      </c>
      <c r="D20" s="2">
        <v>0.07736</v>
      </c>
      <c r="E20">
        <f t="shared" ref="E20:E26" si="34">B20/16/D20/800/1000000</f>
        <v>0.02512881334</v>
      </c>
      <c r="F20">
        <f t="shared" ref="F20:F26" si="35">C20/16/D20/800/1000000</f>
        <v>0.01277016546</v>
      </c>
      <c r="G20" s="2">
        <v>384.71</v>
      </c>
      <c r="H20" s="2">
        <v>224.44</v>
      </c>
      <c r="I20" s="2">
        <v>402.0</v>
      </c>
      <c r="J20" s="3">
        <v>75.5</v>
      </c>
      <c r="K20">
        <f t="shared" ref="K20:K26" si="36">E20*H20+G20*E20+J20</f>
        <v>90.80721665</v>
      </c>
      <c r="L20">
        <f t="shared" ref="L20:L26" si="37">F20*I20+G20*F20+J20</f>
        <v>85.54641687</v>
      </c>
      <c r="M20">
        <f t="shared" ref="M20:N20" si="33">K20*1.25/16/8/E20/1000</f>
        <v>0.03528973744</v>
      </c>
      <c r="N20">
        <f t="shared" si="33"/>
        <v>0.06541921715</v>
      </c>
      <c r="O20" s="2">
        <f t="shared" ref="O20:O26" si="39">M20*8*B20/1000000000</f>
        <v>0.00702484628</v>
      </c>
      <c r="P20" s="2">
        <f t="shared" ref="P20:P26" si="40">N20*C20*8/1000000000</f>
        <v>0.006617870809</v>
      </c>
      <c r="Q20" s="2">
        <f t="shared" ref="Q20:Q26" si="41">O20+P20</f>
        <v>0.01364271709</v>
      </c>
      <c r="R20" s="2"/>
      <c r="T20">
        <f t="shared" si="10"/>
        <v>0</v>
      </c>
      <c r="U20" s="2">
        <v>4.95305</v>
      </c>
      <c r="V20" s="5">
        <f t="shared" si="11"/>
        <v>0.383167948</v>
      </c>
      <c r="W20" s="2">
        <f t="shared" si="12"/>
        <v>0.3968106651</v>
      </c>
      <c r="X20" s="1"/>
    </row>
    <row r="21">
      <c r="A21" s="5" t="s">
        <v>48</v>
      </c>
      <c r="B21" s="2">
        <v>1541120.0</v>
      </c>
      <c r="C21" s="2">
        <v>414080.0</v>
      </c>
      <c r="D21" s="2">
        <v>0.048869</v>
      </c>
      <c r="E21">
        <f t="shared" si="34"/>
        <v>0.002463729563</v>
      </c>
      <c r="F21">
        <f t="shared" si="35"/>
        <v>0.0006619738485</v>
      </c>
      <c r="G21" s="2">
        <v>384.71</v>
      </c>
      <c r="H21" s="2">
        <v>224.44</v>
      </c>
      <c r="I21" s="2">
        <v>402.0</v>
      </c>
      <c r="J21" s="3">
        <v>75.5</v>
      </c>
      <c r="K21">
        <f t="shared" si="36"/>
        <v>77.00078086</v>
      </c>
      <c r="L21">
        <f t="shared" si="37"/>
        <v>76.02078145</v>
      </c>
      <c r="M21">
        <f t="shared" ref="M21:N21" si="38">K21*1.25/16/8/E21/1000</f>
        <v>0.3052123748</v>
      </c>
      <c r="N21">
        <f t="shared" si="38"/>
        <v>1.121480019</v>
      </c>
      <c r="O21" s="2">
        <f t="shared" si="39"/>
        <v>0.00376295116</v>
      </c>
      <c r="P21" s="2">
        <f t="shared" si="40"/>
        <v>0.003715059569</v>
      </c>
      <c r="Q21" s="2">
        <f t="shared" si="41"/>
        <v>0.007478010729</v>
      </c>
      <c r="R21" s="2"/>
      <c r="T21">
        <f t="shared" si="10"/>
        <v>0</v>
      </c>
      <c r="U21" s="2">
        <v>7.06158</v>
      </c>
      <c r="V21" s="5">
        <f t="shared" si="11"/>
        <v>0.345092353</v>
      </c>
      <c r="W21" s="2">
        <f t="shared" si="12"/>
        <v>0.3525703637</v>
      </c>
      <c r="X21" s="1"/>
    </row>
    <row r="22">
      <c r="A22" s="5" t="s">
        <v>49</v>
      </c>
      <c r="B22" s="2">
        <v>3.2085312E7</v>
      </c>
      <c r="C22" s="2">
        <v>3.0976192E7</v>
      </c>
      <c r="D22" s="2">
        <v>0.22672</v>
      </c>
      <c r="E22">
        <f t="shared" si="34"/>
        <v>0.01105621471</v>
      </c>
      <c r="F22">
        <f t="shared" si="35"/>
        <v>0.01067402523</v>
      </c>
      <c r="G22" s="2">
        <v>384.71</v>
      </c>
      <c r="H22" s="2">
        <v>224.44</v>
      </c>
      <c r="I22" s="2">
        <v>402.0</v>
      </c>
      <c r="J22" s="3">
        <v>75.5</v>
      </c>
      <c r="K22">
        <f t="shared" si="36"/>
        <v>82.23489319</v>
      </c>
      <c r="L22">
        <f t="shared" si="37"/>
        <v>83.89736239</v>
      </c>
      <c r="M22">
        <f t="shared" ref="M22:N22" si="42">K22*1.25/16/8/E22/1000</f>
        <v>0.07263563069</v>
      </c>
      <c r="N22">
        <f t="shared" si="42"/>
        <v>0.07675737709</v>
      </c>
      <c r="O22" s="2">
        <f t="shared" si="39"/>
        <v>0.01864429498</v>
      </c>
      <c r="P22" s="2">
        <f t="shared" si="40"/>
        <v>0.01902121</v>
      </c>
      <c r="Q22" s="2">
        <f t="shared" si="41"/>
        <v>0.03766550499</v>
      </c>
      <c r="R22" s="2"/>
      <c r="T22">
        <f t="shared" si="10"/>
        <v>0</v>
      </c>
      <c r="U22" s="2">
        <v>6.70718</v>
      </c>
      <c r="V22" s="5">
        <f t="shared" si="11"/>
        <v>1.52065185</v>
      </c>
      <c r="W22" s="2">
        <f t="shared" si="12"/>
        <v>1.558317355</v>
      </c>
    </row>
    <row r="23">
      <c r="A23" s="5" t="s">
        <v>50</v>
      </c>
      <c r="B23" s="2">
        <v>2.0807776E8</v>
      </c>
      <c r="C23" s="2">
        <v>1.35534976E8</v>
      </c>
      <c r="D23" s="2">
        <v>0.300097</v>
      </c>
      <c r="E23">
        <f t="shared" si="34"/>
        <v>0.05416940189</v>
      </c>
      <c r="F23">
        <f t="shared" si="35"/>
        <v>0.03528415812</v>
      </c>
      <c r="G23" s="2">
        <v>384.71</v>
      </c>
      <c r="H23" s="2">
        <v>224.44</v>
      </c>
      <c r="I23" s="2">
        <v>402.0</v>
      </c>
      <c r="J23" s="3">
        <v>75.5</v>
      </c>
      <c r="K23">
        <f t="shared" si="36"/>
        <v>108.4972912</v>
      </c>
      <c r="L23">
        <f t="shared" si="37"/>
        <v>103.2584</v>
      </c>
      <c r="M23">
        <f t="shared" ref="M23:N23" si="43">K23*1.25/16/8/E23/1000</f>
        <v>0.019559822</v>
      </c>
      <c r="N23">
        <f t="shared" si="43"/>
        <v>0.02857891095</v>
      </c>
      <c r="O23" s="2">
        <f t="shared" si="39"/>
        <v>0.03255971159</v>
      </c>
      <c r="P23" s="2">
        <f t="shared" si="40"/>
        <v>0.03098753608</v>
      </c>
      <c r="Q23" s="2">
        <f t="shared" si="41"/>
        <v>0.06354724766</v>
      </c>
      <c r="R23" s="2"/>
      <c r="T23">
        <f t="shared" si="10"/>
        <v>0</v>
      </c>
      <c r="U23" s="2">
        <v>5.12332</v>
      </c>
      <c r="V23" s="5">
        <f t="shared" si="11"/>
        <v>1.537492962</v>
      </c>
      <c r="W23" s="2">
        <f t="shared" si="12"/>
        <v>1.60104021</v>
      </c>
    </row>
    <row r="24">
      <c r="A24" s="5" t="s">
        <v>51</v>
      </c>
      <c r="B24" s="2">
        <v>4910272.0</v>
      </c>
      <c r="C24" s="2">
        <v>3220864.0</v>
      </c>
      <c r="D24" s="2">
        <v>0.033145</v>
      </c>
      <c r="E24">
        <f t="shared" si="34"/>
        <v>0.01157384221</v>
      </c>
      <c r="F24">
        <f t="shared" si="35"/>
        <v>0.007591793634</v>
      </c>
      <c r="G24" s="2">
        <v>384.71</v>
      </c>
      <c r="H24" s="2">
        <v>224.44</v>
      </c>
      <c r="I24" s="2">
        <v>402.0</v>
      </c>
      <c r="J24" s="3">
        <v>75.5</v>
      </c>
      <c r="K24">
        <f t="shared" si="36"/>
        <v>82.55020598</v>
      </c>
      <c r="L24">
        <f t="shared" si="37"/>
        <v>81.47253997</v>
      </c>
      <c r="M24">
        <f t="shared" ref="M24:N24" si="44">K24*1.25/16/8/E24/1000</f>
        <v>0.06965313167</v>
      </c>
      <c r="N24">
        <f t="shared" si="44"/>
        <v>0.1048013568</v>
      </c>
      <c r="O24" s="2">
        <f t="shared" si="39"/>
        <v>0.002736126577</v>
      </c>
      <c r="P24" s="2">
        <f t="shared" si="40"/>
        <v>0.002700407337</v>
      </c>
      <c r="Q24" s="2">
        <f t="shared" si="41"/>
        <v>0.005436533915</v>
      </c>
      <c r="R24" s="2"/>
      <c r="T24">
        <f t="shared" si="10"/>
        <v>0</v>
      </c>
      <c r="U24" s="2">
        <v>5.83688</v>
      </c>
      <c r="V24" s="5">
        <f t="shared" si="11"/>
        <v>0.1934633876</v>
      </c>
      <c r="W24" s="2">
        <f t="shared" si="12"/>
        <v>0.1988999215</v>
      </c>
    </row>
    <row r="25">
      <c r="A25" s="5" t="s">
        <v>52</v>
      </c>
      <c r="B25" s="2">
        <v>2.1132544E7</v>
      </c>
      <c r="C25" s="2">
        <v>1.4762752E7</v>
      </c>
      <c r="D25" s="2">
        <v>0.088246</v>
      </c>
      <c r="E25">
        <f t="shared" si="34"/>
        <v>0.01870883666</v>
      </c>
      <c r="F25">
        <f t="shared" si="35"/>
        <v>0.01306960089</v>
      </c>
      <c r="G25" s="2">
        <v>384.71</v>
      </c>
      <c r="H25" s="2">
        <v>224.44</v>
      </c>
      <c r="I25" s="2">
        <v>402.0</v>
      </c>
      <c r="J25" s="3">
        <v>75.5</v>
      </c>
      <c r="K25">
        <f t="shared" si="36"/>
        <v>86.89648785</v>
      </c>
      <c r="L25">
        <f t="shared" si="37"/>
        <v>85.78198571</v>
      </c>
      <c r="M25">
        <f t="shared" ref="M25:N25" si="45">K25*1.25/16/8/E25/1000</f>
        <v>0.04535816575</v>
      </c>
      <c r="N25">
        <f t="shared" si="45"/>
        <v>0.06409642585</v>
      </c>
      <c r="O25" s="2">
        <f t="shared" si="39"/>
        <v>0.007668267467</v>
      </c>
      <c r="P25" s="2">
        <f t="shared" si="40"/>
        <v>0.007569917111</v>
      </c>
      <c r="Q25" s="2">
        <f t="shared" si="41"/>
        <v>0.01523818458</v>
      </c>
      <c r="R25" s="2"/>
      <c r="T25">
        <f t="shared" si="10"/>
        <v>0</v>
      </c>
      <c r="U25" s="2">
        <v>5.58363</v>
      </c>
      <c r="V25" s="5">
        <f t="shared" si="11"/>
        <v>0.492733013</v>
      </c>
      <c r="W25" s="2">
        <f t="shared" si="12"/>
        <v>0.5079711976</v>
      </c>
    </row>
    <row r="26">
      <c r="A26" s="5" t="s">
        <v>53</v>
      </c>
      <c r="B26" s="2">
        <v>5.2989696E7</v>
      </c>
      <c r="C26" s="2">
        <v>3.7710656E7</v>
      </c>
      <c r="D26" s="2">
        <v>0.190189</v>
      </c>
      <c r="E26">
        <f t="shared" si="34"/>
        <v>0.021766874</v>
      </c>
      <c r="F26">
        <f t="shared" si="35"/>
        <v>0.01549061723</v>
      </c>
      <c r="G26" s="2">
        <v>384.71</v>
      </c>
      <c r="H26" s="2">
        <v>224.44</v>
      </c>
      <c r="I26" s="2">
        <v>402.0</v>
      </c>
      <c r="J26" s="3">
        <v>75.5</v>
      </c>
      <c r="K26">
        <f t="shared" si="36"/>
        <v>88.7592913</v>
      </c>
      <c r="L26">
        <f t="shared" si="37"/>
        <v>87.68662348</v>
      </c>
      <c r="M26">
        <f t="shared" ref="M26:N26" si="46">K26*1.25/16/8/E26/1000</f>
        <v>0.0398215175</v>
      </c>
      <c r="N26">
        <f t="shared" si="46"/>
        <v>0.05527957149</v>
      </c>
      <c r="O26" s="2">
        <f t="shared" si="39"/>
        <v>0.01688104085</v>
      </c>
      <c r="P26" s="2">
        <f t="shared" si="40"/>
        <v>0.01667703123</v>
      </c>
      <c r="Q26" s="2">
        <f t="shared" si="41"/>
        <v>0.03355807209</v>
      </c>
      <c r="R26" s="2"/>
      <c r="T26">
        <f t="shared" si="10"/>
        <v>0</v>
      </c>
      <c r="U26" s="2">
        <v>5.29958</v>
      </c>
      <c r="V26" s="5">
        <f t="shared" si="11"/>
        <v>1.007921821</v>
      </c>
      <c r="W26" s="2">
        <f t="shared" si="12"/>
        <v>1.041479893</v>
      </c>
    </row>
    <row r="27">
      <c r="G27" s="2"/>
      <c r="H27" s="2"/>
      <c r="I27" s="2"/>
      <c r="O27" s="2"/>
      <c r="P27" s="2"/>
      <c r="Q27" s="2"/>
      <c r="R27" s="2"/>
      <c r="T27">
        <f t="shared" si="10"/>
        <v>0</v>
      </c>
      <c r="V27" s="5">
        <f t="shared" si="11"/>
        <v>0</v>
      </c>
      <c r="W27" s="2">
        <f t="shared" si="12"/>
        <v>0</v>
      </c>
    </row>
    <row r="28">
      <c r="A28" s="2" t="s">
        <v>58</v>
      </c>
      <c r="B28" s="2"/>
      <c r="C28" s="2"/>
      <c r="D28" s="2"/>
      <c r="G28" s="2"/>
      <c r="H28" s="2"/>
      <c r="I28" s="2"/>
      <c r="J28" s="2"/>
      <c r="O28" s="2"/>
      <c r="P28" s="2"/>
      <c r="Q28" s="2"/>
      <c r="R28" s="2"/>
      <c r="T28">
        <f t="shared" si="10"/>
        <v>0</v>
      </c>
      <c r="V28" s="5">
        <f t="shared" si="11"/>
        <v>0</v>
      </c>
      <c r="W28" s="2">
        <f t="shared" si="12"/>
        <v>0</v>
      </c>
    </row>
    <row r="29">
      <c r="A29" s="5" t="s">
        <v>47</v>
      </c>
      <c r="B29" s="2">
        <v>2.6312448E7</v>
      </c>
      <c r="C29" s="2">
        <v>1.276808E7</v>
      </c>
      <c r="D29" s="2">
        <v>0.079097</v>
      </c>
      <c r="E29">
        <f t="shared" ref="E29:E35" si="48">B29/16/D29/800/1000000</f>
        <v>0.02598910199</v>
      </c>
      <c r="F29">
        <f t="shared" ref="F29:F35" si="49">C29/16/D29/800/1000000</f>
        <v>0.01261117678</v>
      </c>
      <c r="G29" s="2">
        <v>384.71</v>
      </c>
      <c r="H29" s="2">
        <v>224.44</v>
      </c>
      <c r="I29" s="2">
        <v>402.0</v>
      </c>
      <c r="J29" s="3">
        <v>63.1</v>
      </c>
      <c r="K29">
        <f t="shared" ref="K29:K35" si="50">E29*H29+G29*E29+J29</f>
        <v>78.93126148</v>
      </c>
      <c r="L29">
        <f t="shared" ref="L29:L35" si="51">F29*I29+G29*F29+J29</f>
        <v>73.02133889</v>
      </c>
      <c r="M29">
        <f t="shared" ref="M29:N29" si="47">K29*1.25/16/8/E29/1000</f>
        <v>0.02965908944</v>
      </c>
      <c r="N29">
        <f t="shared" si="47"/>
        <v>0.0565450017</v>
      </c>
      <c r="O29" s="2">
        <f t="shared" ref="O29:O35" si="53">M29*8*B29/1000000000</f>
        <v>0.006243225989</v>
      </c>
      <c r="P29" s="2">
        <f t="shared" ref="P29:P35" si="54">N29*C29*8/1000000000</f>
        <v>0.005775768842</v>
      </c>
      <c r="Q29" s="2">
        <f t="shared" ref="Q29:Q35" si="55">O29+P29</f>
        <v>0.01201899483</v>
      </c>
      <c r="R29" s="2">
        <f t="shared" ref="R29:R35" si="56">(0.03172+0.01281)*D29</f>
        <v>0.00352218941</v>
      </c>
      <c r="S29" s="2">
        <v>1.2E-4</v>
      </c>
      <c r="T29">
        <f t="shared" si="10"/>
        <v>0.00000949164</v>
      </c>
      <c r="U29" s="2">
        <v>4.95305</v>
      </c>
      <c r="V29" s="5">
        <f t="shared" si="11"/>
        <v>0.3917713959</v>
      </c>
      <c r="W29" s="2">
        <f t="shared" si="12"/>
        <v>0.4073220717</v>
      </c>
      <c r="X29" s="2"/>
      <c r="Y29" s="2"/>
      <c r="Z29" s="2"/>
    </row>
    <row r="30">
      <c r="A30" s="5" t="s">
        <v>48</v>
      </c>
      <c r="B30" s="2">
        <v>1584000.0</v>
      </c>
      <c r="C30" s="2">
        <v>413888.0</v>
      </c>
      <c r="D30" s="2">
        <v>0.04876</v>
      </c>
      <c r="E30">
        <f t="shared" si="48"/>
        <v>0.002537940935</v>
      </c>
      <c r="F30">
        <f t="shared" si="49"/>
        <v>0.0006631460213</v>
      </c>
      <c r="G30" s="2">
        <v>384.71</v>
      </c>
      <c r="H30" s="2">
        <v>224.44</v>
      </c>
      <c r="I30" s="2">
        <v>402.0</v>
      </c>
      <c r="J30" s="3">
        <v>63.1</v>
      </c>
      <c r="K30">
        <f t="shared" si="50"/>
        <v>64.64598672</v>
      </c>
      <c r="L30">
        <f t="shared" si="51"/>
        <v>63.62170361</v>
      </c>
      <c r="M30">
        <f t="shared" ref="M30:N30" si="52">K30*1.25/16/8/E30/1000</f>
        <v>0.2487482885</v>
      </c>
      <c r="N30">
        <f t="shared" si="52"/>
        <v>0.9369063212</v>
      </c>
      <c r="O30" s="2">
        <f t="shared" si="53"/>
        <v>0.003152138313</v>
      </c>
      <c r="P30" s="2">
        <f t="shared" si="54"/>
        <v>0.003102194268</v>
      </c>
      <c r="Q30" s="2">
        <f t="shared" si="55"/>
        <v>0.00625433258</v>
      </c>
      <c r="R30" s="2">
        <f t="shared" si="56"/>
        <v>0.0021712828</v>
      </c>
      <c r="T30">
        <f t="shared" si="10"/>
        <v>0</v>
      </c>
      <c r="U30" s="2">
        <v>7.06158</v>
      </c>
      <c r="V30" s="5">
        <f t="shared" si="11"/>
        <v>0.3443226408</v>
      </c>
      <c r="W30" s="2">
        <f t="shared" si="12"/>
        <v>0.3527482562</v>
      </c>
      <c r="X30" s="2"/>
      <c r="Y30" s="2"/>
    </row>
    <row r="31">
      <c r="A31" s="5" t="s">
        <v>49</v>
      </c>
      <c r="B31" s="2">
        <v>3.312288E7</v>
      </c>
      <c r="C31" s="2">
        <v>3.0992144E7</v>
      </c>
      <c r="D31" s="2">
        <v>0.219229</v>
      </c>
      <c r="E31">
        <f t="shared" si="48"/>
        <v>0.01180375315</v>
      </c>
      <c r="F31">
        <f t="shared" si="49"/>
        <v>0.01104443869</v>
      </c>
      <c r="G31" s="2">
        <v>384.71</v>
      </c>
      <c r="H31" s="2">
        <v>224.44</v>
      </c>
      <c r="I31" s="2">
        <v>402.0</v>
      </c>
      <c r="J31" s="3">
        <v>63.1</v>
      </c>
      <c r="K31">
        <f t="shared" si="50"/>
        <v>70.29025623</v>
      </c>
      <c r="L31">
        <f t="shared" si="51"/>
        <v>71.78877036</v>
      </c>
      <c r="M31">
        <f t="shared" ref="M31:N31" si="57">K31*1.25/16/8/E31/1000</f>
        <v>0.05815339194</v>
      </c>
      <c r="N31">
        <f t="shared" si="57"/>
        <v>0.06347649076</v>
      </c>
      <c r="O31" s="2">
        <f t="shared" si="53"/>
        <v>0.01540966258</v>
      </c>
      <c r="P31" s="2">
        <f t="shared" si="54"/>
        <v>0.01573818034</v>
      </c>
      <c r="Q31" s="2">
        <f t="shared" si="55"/>
        <v>0.03114784292</v>
      </c>
      <c r="R31" s="2">
        <f t="shared" si="56"/>
        <v>0.00976226737</v>
      </c>
      <c r="S31" s="9">
        <v>1.00000000001E-5</v>
      </c>
      <c r="T31" s="8">
        <f t="shared" si="10"/>
        <v>0.00000219229</v>
      </c>
      <c r="U31" s="2">
        <v>6.70718</v>
      </c>
      <c r="V31" s="5">
        <f t="shared" si="11"/>
        <v>1.470408364</v>
      </c>
      <c r="W31" s="9">
        <f t="shared" si="12"/>
        <v>1.511320667</v>
      </c>
      <c r="X31" s="2"/>
      <c r="Y31" s="2"/>
    </row>
    <row r="32">
      <c r="A32" s="5" t="s">
        <v>50</v>
      </c>
      <c r="B32" s="2">
        <v>2.16123392E8</v>
      </c>
      <c r="C32" s="2">
        <v>1.37374992E8</v>
      </c>
      <c r="D32" s="2">
        <v>0.284766</v>
      </c>
      <c r="E32">
        <f t="shared" si="48"/>
        <v>0.05929303358</v>
      </c>
      <c r="F32">
        <f t="shared" si="49"/>
        <v>0.03768856271</v>
      </c>
      <c r="G32" s="2">
        <v>384.71</v>
      </c>
      <c r="H32" s="2">
        <v>224.44</v>
      </c>
      <c r="I32" s="2">
        <v>402.0</v>
      </c>
      <c r="J32" s="3">
        <v>63.1</v>
      </c>
      <c r="K32">
        <f t="shared" si="50"/>
        <v>99.2183514</v>
      </c>
      <c r="L32">
        <f t="shared" si="51"/>
        <v>92.74996917</v>
      </c>
      <c r="M32">
        <f t="shared" ref="M32:N32" si="58">K32*1.25/16/8/E32/1000</f>
        <v>0.01634136684</v>
      </c>
      <c r="N32">
        <f t="shared" si="58"/>
        <v>0.02403279277</v>
      </c>
      <c r="O32" s="2">
        <f t="shared" si="53"/>
        <v>0.02825401306</v>
      </c>
      <c r="P32" s="2">
        <f t="shared" si="54"/>
        <v>0.02641203772</v>
      </c>
      <c r="Q32" s="2">
        <f t="shared" si="55"/>
        <v>0.05466605078</v>
      </c>
      <c r="R32" s="2">
        <f t="shared" si="56"/>
        <v>0.01268062998</v>
      </c>
      <c r="S32" s="2">
        <v>7.3E-4</v>
      </c>
      <c r="T32">
        <f t="shared" si="10"/>
        <v>0.00020787918</v>
      </c>
      <c r="U32" s="2">
        <v>5.12332</v>
      </c>
      <c r="V32" s="5">
        <f t="shared" si="11"/>
        <v>1.458947343</v>
      </c>
      <c r="W32" s="2">
        <f t="shared" si="12"/>
        <v>1.526501903</v>
      </c>
      <c r="X32" s="2"/>
      <c r="Y32" s="2"/>
    </row>
    <row r="33">
      <c r="A33" s="5" t="s">
        <v>51</v>
      </c>
      <c r="B33" s="2">
        <v>5097088.0</v>
      </c>
      <c r="C33" s="2">
        <v>3220992.0</v>
      </c>
      <c r="D33" s="2">
        <v>0.032456</v>
      </c>
      <c r="E33">
        <f t="shared" si="48"/>
        <v>0.01226922603</v>
      </c>
      <c r="F33">
        <f t="shared" si="49"/>
        <v>0.00775326596</v>
      </c>
      <c r="G33" s="2">
        <v>384.71</v>
      </c>
      <c r="H33" s="2">
        <v>224.44</v>
      </c>
      <c r="I33" s="2">
        <v>402.0</v>
      </c>
      <c r="J33" s="3">
        <v>63.1</v>
      </c>
      <c r="K33">
        <f t="shared" si="50"/>
        <v>70.57379904</v>
      </c>
      <c r="L33">
        <f t="shared" si="51"/>
        <v>69.19957186</v>
      </c>
      <c r="M33">
        <f t="shared" ref="M33:N33" si="59">K33*1.25/16/8/E33/1000</f>
        <v>0.05617283882</v>
      </c>
      <c r="N33">
        <f t="shared" si="59"/>
        <v>0.08716031057</v>
      </c>
      <c r="O33" s="2">
        <f t="shared" si="53"/>
        <v>0.002290543222</v>
      </c>
      <c r="P33" s="2">
        <f t="shared" si="54"/>
        <v>0.002245941304</v>
      </c>
      <c r="Q33" s="2">
        <f t="shared" si="55"/>
        <v>0.004536484526</v>
      </c>
      <c r="R33" s="2">
        <f t="shared" si="56"/>
        <v>0.00144526568</v>
      </c>
      <c r="T33">
        <f t="shared" si="10"/>
        <v>0</v>
      </c>
      <c r="U33" s="2">
        <v>5.83688</v>
      </c>
      <c r="V33" s="5">
        <f t="shared" si="11"/>
        <v>0.1894417773</v>
      </c>
      <c r="W33" s="2">
        <f t="shared" si="12"/>
        <v>0.1954235275</v>
      </c>
      <c r="X33" s="2"/>
      <c r="Y33" s="2"/>
    </row>
    <row r="34">
      <c r="A34" s="5" t="s">
        <v>52</v>
      </c>
      <c r="B34" s="2">
        <v>2.186208E7</v>
      </c>
      <c r="C34" s="2">
        <v>1.479976E7</v>
      </c>
      <c r="D34" s="2">
        <v>0.085722</v>
      </c>
      <c r="E34">
        <f t="shared" si="48"/>
        <v>0.01992458179</v>
      </c>
      <c r="F34">
        <f t="shared" si="49"/>
        <v>0.01348815065</v>
      </c>
      <c r="G34" s="2">
        <v>384.71</v>
      </c>
      <c r="H34" s="2">
        <v>224.44</v>
      </c>
      <c r="I34" s="2">
        <v>402.0</v>
      </c>
      <c r="J34" s="3">
        <v>63.1</v>
      </c>
      <c r="K34">
        <f t="shared" si="50"/>
        <v>75.237059</v>
      </c>
      <c r="L34">
        <f t="shared" si="51"/>
        <v>73.711263</v>
      </c>
      <c r="M34">
        <f t="shared" ref="M34:N34" si="60">K34*1.25/16/8/E34/1000</f>
        <v>0.03687590094</v>
      </c>
      <c r="N34">
        <f t="shared" si="60"/>
        <v>0.05336806886</v>
      </c>
      <c r="O34" s="2">
        <f t="shared" si="53"/>
        <v>0.006449471171</v>
      </c>
      <c r="P34" s="2">
        <f t="shared" si="54"/>
        <v>0.006318676887</v>
      </c>
      <c r="Q34" s="2">
        <f t="shared" si="55"/>
        <v>0.01276814806</v>
      </c>
      <c r="R34" s="2">
        <f t="shared" si="56"/>
        <v>0.00381720066</v>
      </c>
      <c r="S34" s="9">
        <v>3.99999999998E-5</v>
      </c>
      <c r="T34" s="8">
        <f t="shared" si="10"/>
        <v>0.00000342888</v>
      </c>
      <c r="U34" s="2">
        <v>5.58363</v>
      </c>
      <c r="V34" s="5">
        <f t="shared" si="11"/>
        <v>0.4786399309</v>
      </c>
      <c r="W34" s="9">
        <f t="shared" si="12"/>
        <v>0.4952287085</v>
      </c>
      <c r="X34" s="2"/>
      <c r="Y34" s="2"/>
    </row>
    <row r="35">
      <c r="A35" s="5" t="s">
        <v>53</v>
      </c>
      <c r="B35" s="2">
        <v>5.4720896E7</v>
      </c>
      <c r="C35" s="2">
        <v>3.77104E7</v>
      </c>
      <c r="D35" s="2">
        <v>0.183194</v>
      </c>
      <c r="E35">
        <f t="shared" si="48"/>
        <v>0.02333629922</v>
      </c>
      <c r="F35">
        <f t="shared" si="49"/>
        <v>0.01608199504</v>
      </c>
      <c r="G35" s="2">
        <v>384.71</v>
      </c>
      <c r="H35" s="2">
        <v>224.44</v>
      </c>
      <c r="I35" s="2">
        <v>402.0</v>
      </c>
      <c r="J35" s="3">
        <v>63.1</v>
      </c>
      <c r="K35">
        <f t="shared" si="50"/>
        <v>77.31530667</v>
      </c>
      <c r="L35">
        <f t="shared" si="51"/>
        <v>75.75186632</v>
      </c>
      <c r="M35">
        <f t="shared" ref="M35:N35" si="61">K35*1.25/16/8/E35/1000</f>
        <v>0.03235441423</v>
      </c>
      <c r="N35">
        <f t="shared" si="61"/>
        <v>0.0459995366</v>
      </c>
      <c r="O35" s="2">
        <f t="shared" si="53"/>
        <v>0.01416370029</v>
      </c>
      <c r="P35" s="2">
        <f t="shared" si="54"/>
        <v>0.0138772874</v>
      </c>
      <c r="Q35" s="2">
        <f t="shared" si="55"/>
        <v>0.02804098769</v>
      </c>
      <c r="R35" s="2">
        <f t="shared" si="56"/>
        <v>0.00815762882</v>
      </c>
      <c r="T35">
        <f t="shared" si="10"/>
        <v>0</v>
      </c>
      <c r="U35" s="2">
        <v>5.29958</v>
      </c>
      <c r="V35" s="5">
        <f t="shared" si="11"/>
        <v>0.9708512585</v>
      </c>
      <c r="W35" s="2">
        <f t="shared" si="12"/>
        <v>1.007049875</v>
      </c>
      <c r="X35" s="2"/>
      <c r="Y35" s="2"/>
    </row>
    <row r="36">
      <c r="A36" s="5"/>
      <c r="G36" s="2"/>
      <c r="H36" s="2"/>
      <c r="I36" s="2"/>
      <c r="O36" s="2"/>
      <c r="P36" s="2"/>
      <c r="Q36" s="2"/>
      <c r="R36" s="2"/>
      <c r="T36">
        <f t="shared" si="10"/>
        <v>0</v>
      </c>
      <c r="V36" s="5">
        <f t="shared" si="11"/>
        <v>0</v>
      </c>
      <c r="W36" s="2">
        <f t="shared" si="12"/>
        <v>0</v>
      </c>
      <c r="X36" s="2"/>
      <c r="Y36" s="2"/>
    </row>
    <row r="37">
      <c r="A37" s="2" t="s">
        <v>60</v>
      </c>
      <c r="B37" s="2"/>
      <c r="C37" s="2"/>
      <c r="D37" s="2"/>
      <c r="G37" s="2"/>
      <c r="H37" s="2"/>
      <c r="I37" s="2"/>
      <c r="J37" s="2"/>
      <c r="O37" s="2"/>
      <c r="P37" s="2"/>
      <c r="Q37" s="2"/>
      <c r="R37" s="2"/>
      <c r="T37">
        <f t="shared" si="10"/>
        <v>0</v>
      </c>
      <c r="V37" s="5">
        <f t="shared" si="11"/>
        <v>0</v>
      </c>
      <c r="W37" s="2">
        <f t="shared" si="12"/>
        <v>0</v>
      </c>
    </row>
    <row r="38">
      <c r="A38" s="5" t="s">
        <v>47</v>
      </c>
      <c r="B38" s="2">
        <v>2.4882688E7</v>
      </c>
      <c r="C38" s="2">
        <v>1.264512E7</v>
      </c>
      <c r="D38" s="2">
        <v>0.079038</v>
      </c>
      <c r="E38">
        <f t="shared" ref="E38:E44" si="63">B38/16/D38/800/1000000</f>
        <v>0.02459525798</v>
      </c>
      <c r="F38">
        <f t="shared" ref="F38:F44" si="64">C38/16/D38/800/1000000</f>
        <v>0.01249905109</v>
      </c>
      <c r="G38" s="2">
        <v>384.71</v>
      </c>
      <c r="H38" s="2">
        <v>224.44</v>
      </c>
      <c r="I38" s="2">
        <v>402.0</v>
      </c>
      <c r="J38" s="3">
        <v>86.7</v>
      </c>
      <c r="K38">
        <f t="shared" ref="K38:K44" si="65">E38*H38+G38*E38+J38</f>
        <v>101.6822014</v>
      </c>
      <c r="L38">
        <f t="shared" ref="L38:L44" si="66">F38*I38+G38*F38+J38</f>
        <v>96.53312848</v>
      </c>
      <c r="M38">
        <f t="shared" ref="M38:N38" si="62">K38*1.25/16/8/E38/1000</f>
        <v>0.04037323979</v>
      </c>
      <c r="N38">
        <f t="shared" si="62"/>
        <v>0.07542223214</v>
      </c>
      <c r="O38" s="2">
        <f t="shared" ref="O38:O44" si="68">M38*8*B38/1000000000</f>
        <v>0.008036757834</v>
      </c>
      <c r="P38" s="2">
        <f t="shared" ref="P38:P44" si="69">N38*C38*8/1000000000</f>
        <v>0.007629785409</v>
      </c>
      <c r="Q38" s="2">
        <f t="shared" ref="Q38:Q44" si="70">O38+P38</f>
        <v>0.01566654324</v>
      </c>
      <c r="R38" s="2"/>
      <c r="T38">
        <f t="shared" si="10"/>
        <v>0</v>
      </c>
      <c r="U38" s="2">
        <v>4.8967</v>
      </c>
      <c r="V38" s="5">
        <f t="shared" si="11"/>
        <v>0.3870253746</v>
      </c>
      <c r="W38" s="2">
        <f t="shared" si="12"/>
        <v>0.4026919178</v>
      </c>
    </row>
    <row r="39">
      <c r="A39" s="5" t="s">
        <v>48</v>
      </c>
      <c r="B39" s="2">
        <v>1540736.0</v>
      </c>
      <c r="C39" s="2">
        <v>414080.0</v>
      </c>
      <c r="D39" s="2">
        <v>0.048963</v>
      </c>
      <c r="E39">
        <f t="shared" si="63"/>
        <v>0.002458386945</v>
      </c>
      <c r="F39">
        <f t="shared" si="64"/>
        <v>0.0006607029798</v>
      </c>
      <c r="G39" s="2">
        <v>384.71</v>
      </c>
      <c r="H39" s="2">
        <v>224.44</v>
      </c>
      <c r="I39" s="2">
        <v>402.0</v>
      </c>
      <c r="J39" s="3">
        <v>86.7</v>
      </c>
      <c r="K39">
        <f t="shared" si="65"/>
        <v>88.19752641</v>
      </c>
      <c r="L39">
        <f t="shared" si="66"/>
        <v>87.21978164</v>
      </c>
      <c r="M39">
        <f t="shared" ref="M39:N39" si="67">K39*1.25/16/8/E39/1000</f>
        <v>0.3503532959</v>
      </c>
      <c r="N39">
        <f t="shared" si="67"/>
        <v>1.289165792</v>
      </c>
      <c r="O39" s="2">
        <f t="shared" si="68"/>
        <v>0.004318415486</v>
      </c>
      <c r="P39" s="2">
        <f t="shared" si="69"/>
        <v>0.004270542169</v>
      </c>
      <c r="Q39" s="2">
        <f t="shared" si="70"/>
        <v>0.008588957654</v>
      </c>
      <c r="R39" s="2"/>
      <c r="T39">
        <f t="shared" si="10"/>
        <v>0</v>
      </c>
      <c r="U39" s="2">
        <v>7.05113</v>
      </c>
      <c r="V39" s="5">
        <f t="shared" si="11"/>
        <v>0.3452444782</v>
      </c>
      <c r="W39" s="2">
        <f t="shared" si="12"/>
        <v>0.3538334358</v>
      </c>
    </row>
    <row r="40">
      <c r="A40" s="5" t="s">
        <v>49</v>
      </c>
      <c r="B40" s="2">
        <v>3.2085312E7</v>
      </c>
      <c r="C40" s="2">
        <v>3.0976192E7</v>
      </c>
      <c r="D40" s="2">
        <v>0.237331</v>
      </c>
      <c r="E40">
        <f t="shared" si="63"/>
        <v>0.01056189457</v>
      </c>
      <c r="F40">
        <f t="shared" si="64"/>
        <v>0.01019679267</v>
      </c>
      <c r="G40" s="2">
        <v>384.71</v>
      </c>
      <c r="H40" s="2">
        <v>224.44</v>
      </c>
      <c r="I40" s="2">
        <v>402.0</v>
      </c>
      <c r="J40" s="3">
        <v>86.7</v>
      </c>
      <c r="K40">
        <f t="shared" si="65"/>
        <v>93.13377808</v>
      </c>
      <c r="L40">
        <f t="shared" si="66"/>
        <v>94.72191876</v>
      </c>
      <c r="M40">
        <f t="shared" ref="M40:N40" si="71">K40*1.25/16/8/E40/1000</f>
        <v>0.08611234903</v>
      </c>
      <c r="N40">
        <f t="shared" si="71"/>
        <v>0.09071663691</v>
      </c>
      <c r="O40" s="2">
        <f t="shared" si="68"/>
        <v>0.02210353268</v>
      </c>
      <c r="P40" s="2">
        <f t="shared" si="69"/>
        <v>0.0224804477</v>
      </c>
      <c r="Q40" s="2">
        <f t="shared" si="70"/>
        <v>0.04458398039</v>
      </c>
      <c r="R40" s="2"/>
      <c r="T40">
        <f t="shared" si="10"/>
        <v>0</v>
      </c>
      <c r="U40" s="2">
        <v>6.51022</v>
      </c>
      <c r="V40" s="5">
        <f t="shared" si="11"/>
        <v>1.545077023</v>
      </c>
      <c r="W40" s="2">
        <f t="shared" si="12"/>
        <v>1.589661003</v>
      </c>
    </row>
    <row r="41">
      <c r="A41" s="5" t="s">
        <v>50</v>
      </c>
      <c r="B41" s="2">
        <v>2.0807776E8</v>
      </c>
      <c r="C41" s="2">
        <v>1.35534976E8</v>
      </c>
      <c r="D41" s="2">
        <v>0.315675</v>
      </c>
      <c r="E41">
        <f t="shared" si="63"/>
        <v>0.05149623822</v>
      </c>
      <c r="F41">
        <f t="shared" si="64"/>
        <v>0.03354294765</v>
      </c>
      <c r="G41" s="2">
        <v>384.71</v>
      </c>
      <c r="H41" s="2">
        <v>224.44</v>
      </c>
      <c r="I41" s="2">
        <v>402.0</v>
      </c>
      <c r="J41" s="3">
        <v>86.7</v>
      </c>
      <c r="K41">
        <f t="shared" si="65"/>
        <v>118.0689335</v>
      </c>
      <c r="L41">
        <f t="shared" si="66"/>
        <v>113.0885723</v>
      </c>
      <c r="M41">
        <f t="shared" ref="M41:N41" si="72">K41*1.25/16/8/E41/1000</f>
        <v>0.02239031371</v>
      </c>
      <c r="N41">
        <f t="shared" si="72"/>
        <v>0.03292437507</v>
      </c>
      <c r="O41" s="2">
        <f t="shared" si="68"/>
        <v>0.03727141059</v>
      </c>
      <c r="P41" s="2">
        <f t="shared" si="69"/>
        <v>0.03569923508</v>
      </c>
      <c r="Q41" s="2">
        <f t="shared" si="70"/>
        <v>0.07297064566</v>
      </c>
      <c r="R41" s="2"/>
      <c r="T41">
        <f t="shared" si="10"/>
        <v>0</v>
      </c>
      <c r="U41" s="2">
        <v>4.98413</v>
      </c>
      <c r="V41" s="5">
        <f t="shared" si="11"/>
        <v>1.573365238</v>
      </c>
      <c r="W41" s="2">
        <f t="shared" si="12"/>
        <v>1.646335883</v>
      </c>
    </row>
    <row r="42">
      <c r="A42" s="5" t="s">
        <v>51</v>
      </c>
      <c r="B42" s="2">
        <v>4910016.0</v>
      </c>
      <c r="C42" s="2">
        <v>3220864.0</v>
      </c>
      <c r="D42" s="2">
        <v>0.034235</v>
      </c>
      <c r="E42">
        <f t="shared" si="63"/>
        <v>0.01120476121</v>
      </c>
      <c r="F42">
        <f t="shared" si="64"/>
        <v>0.007350080327</v>
      </c>
      <c r="G42" s="2">
        <v>384.71</v>
      </c>
      <c r="H42" s="2">
        <v>224.44</v>
      </c>
      <c r="I42" s="2">
        <v>402.0</v>
      </c>
      <c r="J42" s="3">
        <v>86.7</v>
      </c>
      <c r="K42">
        <f t="shared" si="65"/>
        <v>93.52538029</v>
      </c>
      <c r="L42">
        <f t="shared" si="66"/>
        <v>92.48238169</v>
      </c>
      <c r="M42">
        <f t="shared" ref="M42:N42" si="73">K42*1.25/16/8/E42/1000</f>
        <v>0.08151300816</v>
      </c>
      <c r="N42">
        <f t="shared" si="73"/>
        <v>0.1228759712</v>
      </c>
      <c r="O42" s="2">
        <f t="shared" si="68"/>
        <v>0.003201841394</v>
      </c>
      <c r="P42" s="2">
        <f t="shared" si="69"/>
        <v>0.003166134337</v>
      </c>
      <c r="Q42" s="2">
        <f t="shared" si="70"/>
        <v>0.006367975732</v>
      </c>
      <c r="R42" s="2"/>
      <c r="T42">
        <f t="shared" si="10"/>
        <v>0</v>
      </c>
      <c r="U42" s="2">
        <v>5.72422</v>
      </c>
      <c r="V42" s="5">
        <f t="shared" si="11"/>
        <v>0.1959686717</v>
      </c>
      <c r="W42" s="2">
        <f t="shared" si="12"/>
        <v>0.2023366474</v>
      </c>
    </row>
    <row r="43">
      <c r="A43" s="5" t="s">
        <v>52</v>
      </c>
      <c r="B43" s="2">
        <v>2.1132544E7</v>
      </c>
      <c r="C43" s="2">
        <v>1.4762752E7</v>
      </c>
      <c r="D43" s="2">
        <v>0.093439</v>
      </c>
      <c r="E43">
        <f t="shared" si="63"/>
        <v>0.01766906752</v>
      </c>
      <c r="F43">
        <f t="shared" si="64"/>
        <v>0.01234323997</v>
      </c>
      <c r="G43" s="2">
        <v>384.71</v>
      </c>
      <c r="H43" s="2">
        <v>224.44</v>
      </c>
      <c r="I43" s="2">
        <v>402.0</v>
      </c>
      <c r="J43" s="3">
        <v>86.7</v>
      </c>
      <c r="K43">
        <f t="shared" si="65"/>
        <v>97.46311248</v>
      </c>
      <c r="L43">
        <f t="shared" si="66"/>
        <v>96.41055032</v>
      </c>
      <c r="M43">
        <f t="shared" ref="M43:N43" si="74">K43*1.25/16/8/E43/1000</f>
        <v>0.05386748377</v>
      </c>
      <c r="N43">
        <f t="shared" si="74"/>
        <v>0.07627732122</v>
      </c>
      <c r="O43" s="2">
        <f t="shared" si="68"/>
        <v>0.009106855767</v>
      </c>
      <c r="P43" s="2">
        <f t="shared" si="69"/>
        <v>0.009008505411</v>
      </c>
      <c r="Q43" s="2">
        <f t="shared" si="70"/>
        <v>0.01811536118</v>
      </c>
      <c r="R43" s="2"/>
      <c r="T43">
        <f t="shared" si="10"/>
        <v>0</v>
      </c>
      <c r="U43" s="2">
        <v>5.40125</v>
      </c>
      <c r="V43" s="5">
        <f t="shared" si="11"/>
        <v>0.5046873988</v>
      </c>
      <c r="W43" s="2">
        <f t="shared" si="12"/>
        <v>0.5228027599</v>
      </c>
    </row>
    <row r="44">
      <c r="A44" s="5" t="s">
        <v>53</v>
      </c>
      <c r="B44" s="2">
        <v>5.298976E7</v>
      </c>
      <c r="C44" s="2">
        <v>3.7710528E7</v>
      </c>
      <c r="D44" s="2">
        <v>0.198404</v>
      </c>
      <c r="E44">
        <f t="shared" si="63"/>
        <v>0.02086563275</v>
      </c>
      <c r="F44">
        <f t="shared" si="64"/>
        <v>0.01484917139</v>
      </c>
      <c r="G44" s="2">
        <v>384.71</v>
      </c>
      <c r="H44" s="2">
        <v>224.44</v>
      </c>
      <c r="I44" s="2">
        <v>402.0</v>
      </c>
      <c r="J44" s="3">
        <v>86.7</v>
      </c>
      <c r="K44">
        <f t="shared" si="65"/>
        <v>99.41030019</v>
      </c>
      <c r="L44">
        <f t="shared" si="66"/>
        <v>98.38199162</v>
      </c>
      <c r="M44">
        <f t="shared" ref="M44:N44" si="75">K44*1.25/16/8/E44/1000</f>
        <v>0.04652644492</v>
      </c>
      <c r="N44">
        <f t="shared" si="75"/>
        <v>0.06470136359</v>
      </c>
      <c r="O44" s="2">
        <f t="shared" si="68"/>
        <v>0.0197234012</v>
      </c>
      <c r="P44" s="2">
        <f t="shared" si="69"/>
        <v>0.01951938067</v>
      </c>
      <c r="Q44" s="2">
        <f t="shared" si="70"/>
        <v>0.03924278186</v>
      </c>
      <c r="R44" s="2"/>
      <c r="T44">
        <f t="shared" si="10"/>
        <v>0</v>
      </c>
      <c r="U44" s="2">
        <v>5.17556</v>
      </c>
      <c r="V44" s="5">
        <f t="shared" si="11"/>
        <v>1.026851806</v>
      </c>
      <c r="W44" s="2">
        <f t="shared" si="12"/>
        <v>1.066094588</v>
      </c>
    </row>
    <row r="45">
      <c r="G45" s="2"/>
      <c r="H45" s="2"/>
      <c r="I45" s="2"/>
      <c r="O45" s="2"/>
      <c r="P45" s="2"/>
      <c r="Q45" s="2"/>
      <c r="R45" s="2"/>
      <c r="T45">
        <f t="shared" si="10"/>
        <v>0</v>
      </c>
      <c r="V45" s="5">
        <f t="shared" si="11"/>
        <v>0</v>
      </c>
      <c r="W45" s="2">
        <f t="shared" si="12"/>
        <v>0</v>
      </c>
    </row>
    <row r="46">
      <c r="A46" s="2" t="s">
        <v>61</v>
      </c>
      <c r="B46" s="2"/>
      <c r="C46" s="2"/>
      <c r="D46" s="2"/>
      <c r="G46" s="2"/>
      <c r="H46" s="2"/>
      <c r="I46" s="2"/>
      <c r="J46" s="2"/>
      <c r="O46" s="2"/>
      <c r="P46" s="2"/>
      <c r="Q46" s="2"/>
      <c r="R46" s="2"/>
      <c r="T46">
        <f t="shared" si="10"/>
        <v>0</v>
      </c>
      <c r="V46" s="5">
        <f t="shared" si="11"/>
        <v>0</v>
      </c>
      <c r="W46" s="2">
        <f t="shared" si="12"/>
        <v>0</v>
      </c>
    </row>
    <row r="47">
      <c r="A47" s="5" t="s">
        <v>47</v>
      </c>
      <c r="B47" s="2">
        <v>2.6312512E7</v>
      </c>
      <c r="C47" s="2">
        <v>1.276808E7</v>
      </c>
      <c r="D47" s="2">
        <v>0.079383</v>
      </c>
      <c r="E47">
        <f t="shared" ref="E47:E53" si="77">B47/16/D47/800/1000000</f>
        <v>0.02589553179</v>
      </c>
      <c r="F47">
        <f t="shared" ref="F47:F53" si="78">C47/16/D47/800/1000000</f>
        <v>0.01256574141</v>
      </c>
      <c r="G47" s="2">
        <v>384.71</v>
      </c>
      <c r="H47" s="2">
        <v>224.44</v>
      </c>
      <c r="I47" s="2">
        <v>402.0</v>
      </c>
      <c r="J47" s="3">
        <v>65.9</v>
      </c>
      <c r="K47">
        <f t="shared" ref="K47:K53" si="79">E47*H47+G47*E47+J47</f>
        <v>81.67426319</v>
      </c>
      <c r="L47">
        <f t="shared" ref="L47:L53" si="80">F47*I47+G47*F47+J47</f>
        <v>75.78559442</v>
      </c>
      <c r="M47">
        <f t="shared" ref="M47:N47" si="76">K47*1.25/16/8/E47/1000</f>
        <v>0.03080068921</v>
      </c>
      <c r="N47">
        <f t="shared" si="76"/>
        <v>0.05889773406</v>
      </c>
      <c r="O47" s="2">
        <f t="shared" ref="O47:O53" si="82">M47*8*B47/1000000000</f>
        <v>0.006483548035</v>
      </c>
      <c r="P47" s="2">
        <f t="shared" ref="P47:P53" si="83">N47*C47*8/1000000000</f>
        <v>0.006016087842</v>
      </c>
      <c r="Q47" s="2">
        <f t="shared" ref="Q47:Q53" si="84">O47+P47</f>
        <v>0.01249963588</v>
      </c>
      <c r="R47" s="2">
        <f t="shared" ref="R47:R53" si="85">(0.03172+0.01281)*D47</f>
        <v>0.00353492499</v>
      </c>
      <c r="S47" s="2">
        <v>1.2E-4</v>
      </c>
      <c r="T47">
        <f t="shared" si="10"/>
        <v>0.00000952596</v>
      </c>
      <c r="U47" s="2">
        <v>4.8967</v>
      </c>
      <c r="V47" s="5">
        <f t="shared" si="11"/>
        <v>0.3887147361</v>
      </c>
      <c r="W47" s="2">
        <f t="shared" si="12"/>
        <v>0.4047588229</v>
      </c>
    </row>
    <row r="48">
      <c r="A48" s="5" t="s">
        <v>48</v>
      </c>
      <c r="B48" s="2">
        <v>1584128.0</v>
      </c>
      <c r="C48" s="2">
        <v>414144.0</v>
      </c>
      <c r="D48" s="2">
        <v>0.048778</v>
      </c>
      <c r="E48">
        <f t="shared" si="77"/>
        <v>0.002537209398</v>
      </c>
      <c r="F48">
        <f t="shared" si="78"/>
        <v>0.0006633113289</v>
      </c>
      <c r="G48" s="2">
        <v>384.71</v>
      </c>
      <c r="H48" s="2">
        <v>224.44</v>
      </c>
      <c r="I48" s="2">
        <v>402.0</v>
      </c>
      <c r="J48" s="3">
        <v>65.9</v>
      </c>
      <c r="K48">
        <f t="shared" si="79"/>
        <v>67.4455411</v>
      </c>
      <c r="L48">
        <f t="shared" si="80"/>
        <v>66.42183366</v>
      </c>
      <c r="M48">
        <f t="shared" ref="M48:N48" si="81">K48*1.25/16/8/E48/1000</f>
        <v>0.2595953897</v>
      </c>
      <c r="N48">
        <f t="shared" si="81"/>
        <v>0.9778978453</v>
      </c>
      <c r="O48" s="2">
        <f t="shared" si="82"/>
        <v>0.003289858604</v>
      </c>
      <c r="P48" s="2">
        <f t="shared" si="83"/>
        <v>0.003239924202</v>
      </c>
      <c r="Q48" s="2">
        <f t="shared" si="84"/>
        <v>0.006529782806</v>
      </c>
      <c r="R48" s="2">
        <f t="shared" si="85"/>
        <v>0.00217208434</v>
      </c>
      <c r="T48">
        <f t="shared" si="10"/>
        <v>0</v>
      </c>
      <c r="U48" s="2">
        <v>7.05113</v>
      </c>
      <c r="V48" s="5">
        <f t="shared" si="11"/>
        <v>0.3439400191</v>
      </c>
      <c r="W48" s="2">
        <f t="shared" si="12"/>
        <v>0.3526418863</v>
      </c>
    </row>
    <row r="49">
      <c r="A49" s="5" t="s">
        <v>49</v>
      </c>
      <c r="B49" s="2">
        <v>3.312288E7</v>
      </c>
      <c r="C49" s="2">
        <v>3.0992144E7</v>
      </c>
      <c r="D49" s="2">
        <v>0.222401</v>
      </c>
      <c r="E49">
        <f t="shared" si="77"/>
        <v>0.01163540182</v>
      </c>
      <c r="F49">
        <f t="shared" si="78"/>
        <v>0.0108869171</v>
      </c>
      <c r="G49" s="2">
        <v>384.71</v>
      </c>
      <c r="H49" s="2">
        <v>224.44</v>
      </c>
      <c r="I49" s="2">
        <v>402.0</v>
      </c>
      <c r="J49" s="3">
        <v>65.9</v>
      </c>
      <c r="K49">
        <f t="shared" si="79"/>
        <v>72.98770502</v>
      </c>
      <c r="L49">
        <f t="shared" si="80"/>
        <v>74.46484655</v>
      </c>
      <c r="M49">
        <f t="shared" ref="M49:N49" si="86">K49*1.25/16/8/E49/1000</f>
        <v>0.06125878314</v>
      </c>
      <c r="N49">
        <f t="shared" si="86"/>
        <v>0.06679538022</v>
      </c>
      <c r="O49" s="2">
        <f t="shared" si="82"/>
        <v>0.01623253858</v>
      </c>
      <c r="P49" s="2">
        <f t="shared" si="83"/>
        <v>0.01656105634</v>
      </c>
      <c r="Q49" s="2">
        <f t="shared" si="84"/>
        <v>0.03279359492</v>
      </c>
      <c r="R49" s="2">
        <f t="shared" si="85"/>
        <v>0.00990351653</v>
      </c>
      <c r="S49" s="9">
        <v>1.00000000001E-5</v>
      </c>
      <c r="T49" s="8">
        <f t="shared" si="10"/>
        <v>0.00000222401</v>
      </c>
      <c r="U49" s="2">
        <v>6.51022</v>
      </c>
      <c r="V49" s="5">
        <f t="shared" si="11"/>
        <v>1.447879438</v>
      </c>
      <c r="W49" s="9">
        <f t="shared" si="12"/>
        <v>1.490578774</v>
      </c>
    </row>
    <row r="50">
      <c r="A50" s="5" t="s">
        <v>50</v>
      </c>
      <c r="B50" s="2">
        <v>2.16123264E8</v>
      </c>
      <c r="C50" s="2">
        <v>1.37374928E8</v>
      </c>
      <c r="D50" s="2">
        <v>0.288167</v>
      </c>
      <c r="E50">
        <f t="shared" si="77"/>
        <v>0.05859321158</v>
      </c>
      <c r="F50">
        <f t="shared" si="78"/>
        <v>0.03724373801</v>
      </c>
      <c r="G50" s="2">
        <v>384.71</v>
      </c>
      <c r="H50" s="2">
        <v>224.44</v>
      </c>
      <c r="I50" s="2">
        <v>402.0</v>
      </c>
      <c r="J50" s="3">
        <v>65.9</v>
      </c>
      <c r="K50">
        <f t="shared" si="79"/>
        <v>101.5920548</v>
      </c>
      <c r="L50">
        <f t="shared" si="80"/>
        <v>95.20002113</v>
      </c>
      <c r="M50">
        <f t="shared" ref="M50:N50" si="87">K50*1.25/16/8/E50/1000</f>
        <v>0.01693216473</v>
      </c>
      <c r="N50">
        <f t="shared" si="87"/>
        <v>0.02496225557</v>
      </c>
      <c r="O50" s="2">
        <f t="shared" si="82"/>
        <v>0.02927547766</v>
      </c>
      <c r="P50" s="2">
        <f t="shared" si="83"/>
        <v>0.02743350449</v>
      </c>
      <c r="Q50" s="2">
        <f t="shared" si="84"/>
        <v>0.05670898215</v>
      </c>
      <c r="R50" s="2">
        <f t="shared" si="85"/>
        <v>0.01283207651</v>
      </c>
      <c r="S50" s="2">
        <v>7.2E-4</v>
      </c>
      <c r="T50">
        <f t="shared" si="10"/>
        <v>0.00020748024</v>
      </c>
      <c r="U50" s="2">
        <v>4.98413</v>
      </c>
      <c r="V50" s="5">
        <f t="shared" si="11"/>
        <v>1.43626179</v>
      </c>
      <c r="W50" s="2">
        <f t="shared" si="12"/>
        <v>1.506010329</v>
      </c>
    </row>
    <row r="51">
      <c r="A51" s="5" t="s">
        <v>51</v>
      </c>
      <c r="B51" s="2">
        <v>5097920.0</v>
      </c>
      <c r="C51" s="2">
        <v>3220928.0</v>
      </c>
      <c r="D51" s="2">
        <v>0.032832</v>
      </c>
      <c r="E51">
        <f t="shared" si="77"/>
        <v>0.01213069566</v>
      </c>
      <c r="F51">
        <f t="shared" si="78"/>
        <v>0.007664321394</v>
      </c>
      <c r="G51" s="2">
        <v>384.71</v>
      </c>
      <c r="H51" s="2">
        <v>224.44</v>
      </c>
      <c r="I51" s="2">
        <v>402.0</v>
      </c>
      <c r="J51" s="3">
        <v>65.9</v>
      </c>
      <c r="K51">
        <f t="shared" si="79"/>
        <v>73.28941326</v>
      </c>
      <c r="L51">
        <f t="shared" si="80"/>
        <v>71.92959828</v>
      </c>
      <c r="M51">
        <f t="shared" ref="M51:N51" si="88">K51*1.25/16/8/E51/1000</f>
        <v>0.05900048491</v>
      </c>
      <c r="N51">
        <f t="shared" si="88"/>
        <v>0.09165031673</v>
      </c>
      <c r="O51" s="2">
        <f t="shared" si="82"/>
        <v>0.002406238016</v>
      </c>
      <c r="P51" s="2">
        <f t="shared" si="83"/>
        <v>0.002361592571</v>
      </c>
      <c r="Q51" s="2">
        <f t="shared" si="84"/>
        <v>0.004767830587</v>
      </c>
      <c r="R51" s="2">
        <f t="shared" si="85"/>
        <v>0.00146200896</v>
      </c>
      <c r="T51">
        <f t="shared" si="10"/>
        <v>0</v>
      </c>
      <c r="U51" s="2">
        <v>5.72422</v>
      </c>
      <c r="V51" s="5">
        <f t="shared" si="11"/>
        <v>0.187937591</v>
      </c>
      <c r="W51" s="2">
        <f t="shared" si="12"/>
        <v>0.1941674306</v>
      </c>
    </row>
    <row r="52">
      <c r="A52" s="5" t="s">
        <v>52</v>
      </c>
      <c r="B52" s="2">
        <v>2.186208E7</v>
      </c>
      <c r="C52" s="2">
        <v>1.479976E7</v>
      </c>
      <c r="D52" s="2">
        <v>0.086718</v>
      </c>
      <c r="E52">
        <f t="shared" si="77"/>
        <v>0.01969573791</v>
      </c>
      <c r="F52">
        <f t="shared" si="78"/>
        <v>0.01333323243</v>
      </c>
      <c r="G52" s="2">
        <v>384.71</v>
      </c>
      <c r="H52" s="2">
        <v>224.44</v>
      </c>
      <c r="I52" s="2">
        <v>402.0</v>
      </c>
      <c r="J52" s="3">
        <v>65.9</v>
      </c>
      <c r="K52">
        <f t="shared" si="79"/>
        <v>77.89765875</v>
      </c>
      <c r="L52">
        <f t="shared" si="80"/>
        <v>76.38938729</v>
      </c>
      <c r="M52">
        <f t="shared" ref="M52:N52" si="89">K52*1.25/16/8/E52/1000</f>
        <v>0.03862355029</v>
      </c>
      <c r="N52">
        <f t="shared" si="89"/>
        <v>0.05594968167</v>
      </c>
      <c r="O52" s="2">
        <f t="shared" si="82"/>
        <v>0.006755129171</v>
      </c>
      <c r="P52" s="2">
        <f t="shared" si="83"/>
        <v>0.006624334887</v>
      </c>
      <c r="Q52" s="2">
        <f t="shared" si="84"/>
        <v>0.01337946406</v>
      </c>
      <c r="R52" s="2">
        <f t="shared" si="85"/>
        <v>0.00386155254</v>
      </c>
      <c r="S52" s="9">
        <v>5.00000000003E-5</v>
      </c>
      <c r="T52" s="8">
        <f t="shared" si="10"/>
        <v>0.0000043359</v>
      </c>
      <c r="U52" s="2">
        <v>5.40125</v>
      </c>
      <c r="V52" s="5">
        <f t="shared" si="11"/>
        <v>0.4683855975</v>
      </c>
      <c r="W52" s="9">
        <f t="shared" si="12"/>
        <v>0.48563095</v>
      </c>
    </row>
    <row r="53">
      <c r="A53" s="5" t="s">
        <v>53</v>
      </c>
      <c r="B53" s="2">
        <v>5.4721216E7</v>
      </c>
      <c r="C53" s="2">
        <v>3.77104E7</v>
      </c>
      <c r="D53" s="2">
        <v>0.185215</v>
      </c>
      <c r="E53">
        <f t="shared" si="77"/>
        <v>0.02308179683</v>
      </c>
      <c r="F53">
        <f t="shared" si="78"/>
        <v>0.01590651405</v>
      </c>
      <c r="G53" s="2">
        <v>384.71</v>
      </c>
      <c r="H53" s="2">
        <v>224.44</v>
      </c>
      <c r="I53" s="2">
        <v>402.0</v>
      </c>
      <c r="J53" s="3">
        <v>65.9</v>
      </c>
      <c r="K53">
        <f t="shared" si="79"/>
        <v>79.96027654</v>
      </c>
      <c r="L53">
        <f t="shared" si="80"/>
        <v>78.41381367</v>
      </c>
      <c r="M53">
        <f t="shared" ref="M53:N53" si="90">K53*1.25/16/8/E53/1000</f>
        <v>0.0338302118</v>
      </c>
      <c r="N53">
        <f t="shared" si="90"/>
        <v>0.048141277</v>
      </c>
      <c r="O53" s="2">
        <f t="shared" si="82"/>
        <v>0.01480984262</v>
      </c>
      <c r="P53" s="2">
        <f t="shared" si="83"/>
        <v>0.0145234145</v>
      </c>
      <c r="Q53" s="2">
        <f t="shared" si="84"/>
        <v>0.02933325712</v>
      </c>
      <c r="R53" s="2">
        <f t="shared" si="85"/>
        <v>0.00824762395</v>
      </c>
      <c r="T53">
        <f t="shared" si="10"/>
        <v>0</v>
      </c>
      <c r="U53" s="2">
        <v>5.17556</v>
      </c>
      <c r="V53" s="5">
        <f t="shared" si="11"/>
        <v>0.9585913454</v>
      </c>
      <c r="W53" s="2">
        <f t="shared" si="12"/>
        <v>0.9961722265</v>
      </c>
    </row>
    <row r="54">
      <c r="G54" s="2"/>
      <c r="H54" s="2"/>
      <c r="I54" s="2"/>
      <c r="O54" s="2"/>
      <c r="P54" s="2"/>
      <c r="Q54" s="2"/>
      <c r="R54" s="2"/>
      <c r="T54">
        <f t="shared" si="10"/>
        <v>0</v>
      </c>
      <c r="V54" s="5">
        <f t="shared" si="11"/>
        <v>0</v>
      </c>
      <c r="W54" s="2">
        <f t="shared" si="12"/>
        <v>0</v>
      </c>
    </row>
    <row r="55">
      <c r="A55" s="2" t="s">
        <v>62</v>
      </c>
      <c r="B55" s="2"/>
      <c r="C55" s="2"/>
      <c r="D55" s="2"/>
      <c r="G55" s="2"/>
      <c r="H55" s="2"/>
      <c r="I55" s="2"/>
      <c r="J55" s="2"/>
      <c r="O55" s="2"/>
      <c r="P55" s="2"/>
      <c r="Q55" s="2"/>
      <c r="R55" s="2"/>
      <c r="T55">
        <f t="shared" si="10"/>
        <v>0</v>
      </c>
      <c r="V55" s="5">
        <f t="shared" si="11"/>
        <v>0</v>
      </c>
      <c r="W55" s="2">
        <f t="shared" si="12"/>
        <v>0</v>
      </c>
    </row>
    <row r="56">
      <c r="A56" s="5" t="s">
        <v>47</v>
      </c>
      <c r="B56" s="2">
        <v>2.488288E7</v>
      </c>
      <c r="C56" s="2">
        <v>1.264512E7</v>
      </c>
      <c r="D56" s="2">
        <v>0.084016</v>
      </c>
      <c r="E56">
        <f t="shared" ref="E56:E62" si="92">B56/16/D56/800/1000000</f>
        <v>0.02313815226</v>
      </c>
      <c r="F56">
        <f t="shared" ref="F56:F62" si="93">C56/16/D56/800/1000000</f>
        <v>0.01175847458</v>
      </c>
      <c r="G56" s="2">
        <v>384.71</v>
      </c>
      <c r="H56" s="2">
        <v>224.44</v>
      </c>
      <c r="I56" s="2">
        <v>402.0</v>
      </c>
      <c r="J56" s="3">
        <v>108.8</v>
      </c>
      <c r="K56">
        <f t="shared" ref="K56:K62" si="94">E56*H56+G56*E56+J56</f>
        <v>122.8946054</v>
      </c>
      <c r="L56">
        <f t="shared" ref="L56:L62" si="95">F56*I56+G56*F56+J56</f>
        <v>118.0505095</v>
      </c>
      <c r="M56">
        <f t="shared" ref="M56:N56" si="91">K56*1.25/16/8/E56/1000</f>
        <v>0.05186855968</v>
      </c>
      <c r="N56">
        <f t="shared" si="91"/>
        <v>0.0980430752</v>
      </c>
      <c r="O56" s="2">
        <f t="shared" ref="O56:O62" si="97">M56*8*B56/1000000000</f>
        <v>0.01032511317</v>
      </c>
      <c r="P56" s="2">
        <f t="shared" ref="P56:P62" si="98">N56*C56*8/1000000000</f>
        <v>0.009918131609</v>
      </c>
      <c r="Q56" s="2">
        <f t="shared" ref="Q56:Q62" si="99">O56+P56</f>
        <v>0.02024324478</v>
      </c>
      <c r="R56" s="2"/>
      <c r="T56">
        <f t="shared" si="10"/>
        <v>0</v>
      </c>
      <c r="U56" s="2">
        <v>4.74288</v>
      </c>
      <c r="V56" s="5">
        <f t="shared" si="11"/>
        <v>0.3984778061</v>
      </c>
      <c r="W56" s="2">
        <f t="shared" si="12"/>
        <v>0.4187210509</v>
      </c>
    </row>
    <row r="57">
      <c r="A57" s="5" t="s">
        <v>48</v>
      </c>
      <c r="B57" s="2">
        <v>1541888.0</v>
      </c>
      <c r="C57" s="2">
        <v>414272.0</v>
      </c>
      <c r="D57" s="2">
        <v>0.049269</v>
      </c>
      <c r="E57">
        <f t="shared" si="92"/>
        <v>0.002444945097</v>
      </c>
      <c r="F57">
        <f t="shared" si="93"/>
        <v>0.0006569039355</v>
      </c>
      <c r="G57" s="2">
        <v>384.71</v>
      </c>
      <c r="H57" s="2">
        <v>224.44</v>
      </c>
      <c r="I57" s="2">
        <v>402.0</v>
      </c>
      <c r="J57" s="3">
        <v>108.8</v>
      </c>
      <c r="K57">
        <f t="shared" si="94"/>
        <v>110.2893383</v>
      </c>
      <c r="L57">
        <f t="shared" si="95"/>
        <v>109.3167929</v>
      </c>
      <c r="M57">
        <f t="shared" ref="M57:N57" si="96">K57*1.25/16/8/E57/1000</f>
        <v>0.440518816</v>
      </c>
      <c r="N57">
        <f t="shared" si="96"/>
        <v>1.625118602</v>
      </c>
      <c r="O57" s="2">
        <f t="shared" si="97"/>
        <v>0.005433845409</v>
      </c>
      <c r="P57" s="2">
        <f t="shared" si="98"/>
        <v>0.005385929069</v>
      </c>
      <c r="Q57" s="2">
        <f t="shared" si="99"/>
        <v>0.01081977448</v>
      </c>
      <c r="R57" s="2"/>
      <c r="T57">
        <f t="shared" si="10"/>
        <v>0</v>
      </c>
      <c r="U57" s="2">
        <v>7.0215</v>
      </c>
      <c r="V57" s="5">
        <f t="shared" si="11"/>
        <v>0.3459422835</v>
      </c>
      <c r="W57" s="2">
        <f t="shared" si="12"/>
        <v>0.356762058</v>
      </c>
    </row>
    <row r="58">
      <c r="A58" s="5" t="s">
        <v>49</v>
      </c>
      <c r="B58" s="2">
        <v>3.2085376E7</v>
      </c>
      <c r="C58" s="2">
        <v>3.0976256E7</v>
      </c>
      <c r="D58" s="2">
        <v>0.270648</v>
      </c>
      <c r="E58">
        <f t="shared" si="92"/>
        <v>0.009261734799</v>
      </c>
      <c r="F58">
        <f t="shared" si="93"/>
        <v>0.008941577252</v>
      </c>
      <c r="G58" s="2">
        <v>384.71</v>
      </c>
      <c r="H58" s="2">
        <v>224.44</v>
      </c>
      <c r="I58" s="2">
        <v>402.0</v>
      </c>
      <c r="J58" s="3">
        <v>108.8</v>
      </c>
      <c r="K58">
        <f t="shared" si="94"/>
        <v>114.4417858</v>
      </c>
      <c r="L58">
        <f t="shared" si="95"/>
        <v>115.8344282</v>
      </c>
      <c r="M58">
        <f t="shared" ref="M58:N58" si="100">K58*1.25/16/8/E58/1000</f>
        <v>0.1206680593</v>
      </c>
      <c r="N58">
        <f t="shared" si="100"/>
        <v>0.1265096254</v>
      </c>
      <c r="O58" s="2">
        <f t="shared" si="97"/>
        <v>0.03097344043</v>
      </c>
      <c r="P58" s="2">
        <f t="shared" si="98"/>
        <v>0.03135035633</v>
      </c>
      <c r="Q58" s="2">
        <f t="shared" si="99"/>
        <v>0.06232379676</v>
      </c>
      <c r="R58" s="2"/>
      <c r="T58">
        <f t="shared" si="10"/>
        <v>0</v>
      </c>
      <c r="U58" s="2">
        <v>5.99216</v>
      </c>
      <c r="V58" s="5">
        <f t="shared" si="11"/>
        <v>1.62176612</v>
      </c>
      <c r="W58" s="2">
        <f t="shared" si="12"/>
        <v>1.684089916</v>
      </c>
    </row>
    <row r="59">
      <c r="A59" s="5" t="s">
        <v>50</v>
      </c>
      <c r="B59" s="2">
        <v>2.08077824E8</v>
      </c>
      <c r="C59" s="2">
        <v>1.35534976E8</v>
      </c>
      <c r="D59" s="2">
        <v>0.35262</v>
      </c>
      <c r="E59">
        <f t="shared" si="92"/>
        <v>0.0461008451</v>
      </c>
      <c r="F59">
        <f t="shared" si="93"/>
        <v>0.03002855765</v>
      </c>
      <c r="G59" s="2">
        <v>384.71</v>
      </c>
      <c r="H59" s="2">
        <v>224.44</v>
      </c>
      <c r="I59" s="2">
        <v>402.0</v>
      </c>
      <c r="J59" s="3">
        <v>108.8</v>
      </c>
      <c r="K59">
        <f t="shared" si="94"/>
        <v>136.8823298</v>
      </c>
      <c r="L59">
        <f t="shared" si="95"/>
        <v>132.4237666</v>
      </c>
      <c r="M59">
        <f t="shared" ref="M59:N59" si="101">K59*1.25/16/8/E59/1000</f>
        <v>0.02899603031</v>
      </c>
      <c r="N59">
        <f t="shared" si="101"/>
        <v>0.04306569968</v>
      </c>
      <c r="O59" s="2">
        <f t="shared" si="97"/>
        <v>0.04826744713</v>
      </c>
      <c r="P59" s="2">
        <f t="shared" si="98"/>
        <v>0.04669526858</v>
      </c>
      <c r="Q59" s="2">
        <f t="shared" si="99"/>
        <v>0.09496271571</v>
      </c>
      <c r="R59" s="2"/>
      <c r="T59">
        <f t="shared" si="10"/>
        <v>0</v>
      </c>
      <c r="U59" s="2">
        <v>4.70299</v>
      </c>
      <c r="V59" s="5">
        <f t="shared" si="11"/>
        <v>1.658368334</v>
      </c>
      <c r="W59" s="2">
        <f t="shared" si="12"/>
        <v>1.75333105</v>
      </c>
    </row>
    <row r="60">
      <c r="A60" s="5" t="s">
        <v>51</v>
      </c>
      <c r="B60" s="2">
        <v>4910080.0</v>
      </c>
      <c r="C60" s="2">
        <v>3220800.0</v>
      </c>
      <c r="D60" s="2">
        <v>0.037026</v>
      </c>
      <c r="E60">
        <f t="shared" si="92"/>
        <v>0.01036028737</v>
      </c>
      <c r="F60">
        <f t="shared" si="93"/>
        <v>0.006795900178</v>
      </c>
      <c r="G60" s="2">
        <v>384.71</v>
      </c>
      <c r="H60" s="2">
        <v>224.44</v>
      </c>
      <c r="I60" s="2">
        <v>402.0</v>
      </c>
      <c r="J60" s="3">
        <v>108.8</v>
      </c>
      <c r="K60">
        <f t="shared" si="94"/>
        <v>115.110969</v>
      </c>
      <c r="L60">
        <f t="shared" si="95"/>
        <v>114.1464026</v>
      </c>
      <c r="M60">
        <f t="shared" ref="M60:N60" si="102">K60*1.25/16/8/E60/1000</f>
        <v>0.1085038009</v>
      </c>
      <c r="N60">
        <f t="shared" si="102"/>
        <v>0.1640269771</v>
      </c>
      <c r="O60" s="2">
        <f t="shared" si="97"/>
        <v>0.00426209874</v>
      </c>
      <c r="P60" s="2">
        <f t="shared" si="98"/>
        <v>0.004226384704</v>
      </c>
      <c r="Q60" s="2">
        <f t="shared" si="99"/>
        <v>0.008488483444</v>
      </c>
      <c r="R60" s="2"/>
      <c r="T60">
        <f t="shared" si="10"/>
        <v>0</v>
      </c>
      <c r="U60" s="2">
        <v>5.46652</v>
      </c>
      <c r="V60" s="5">
        <f t="shared" si="11"/>
        <v>0.2024033695</v>
      </c>
      <c r="W60" s="2">
        <f t="shared" si="12"/>
        <v>0.210891853</v>
      </c>
    </row>
    <row r="61">
      <c r="A61" s="5" t="s">
        <v>52</v>
      </c>
      <c r="B61" s="2">
        <v>2.1132416E7</v>
      </c>
      <c r="C61" s="2">
        <v>1.4762624E7</v>
      </c>
      <c r="D61" s="2">
        <v>0.103089</v>
      </c>
      <c r="E61">
        <f t="shared" si="92"/>
        <v>0.01601499675</v>
      </c>
      <c r="F61">
        <f t="shared" si="93"/>
        <v>0.01118771159</v>
      </c>
      <c r="G61" s="2">
        <v>384.71</v>
      </c>
      <c r="H61" s="2">
        <v>224.44</v>
      </c>
      <c r="I61" s="2">
        <v>402.0</v>
      </c>
      <c r="J61" s="3">
        <v>108.8</v>
      </c>
      <c r="K61">
        <f t="shared" si="94"/>
        <v>118.5555353</v>
      </c>
      <c r="L61">
        <f t="shared" si="95"/>
        <v>117.6014846</v>
      </c>
      <c r="M61">
        <f t="shared" ref="M61:N61" si="103">K61*1.25/16/8/E61/1000</f>
        <v>0.07229279638</v>
      </c>
      <c r="N61">
        <f t="shared" si="103"/>
        <v>0.1026529857</v>
      </c>
      <c r="O61" s="2">
        <f t="shared" si="97"/>
        <v>0.01222177158</v>
      </c>
      <c r="P61" s="2">
        <f t="shared" si="98"/>
        <v>0.01212341944</v>
      </c>
      <c r="Q61" s="2">
        <f t="shared" si="99"/>
        <v>0.02434519102</v>
      </c>
      <c r="R61" s="2"/>
      <c r="T61">
        <f t="shared" si="10"/>
        <v>0</v>
      </c>
      <c r="U61" s="2">
        <v>5.11113</v>
      </c>
      <c r="V61" s="5">
        <f t="shared" si="11"/>
        <v>0.5269012806</v>
      </c>
      <c r="W61" s="2">
        <f t="shared" si="12"/>
        <v>0.5512464716</v>
      </c>
    </row>
    <row r="62">
      <c r="A62" s="5" t="s">
        <v>53</v>
      </c>
      <c r="B62" s="2">
        <v>5.2990272E7</v>
      </c>
      <c r="C62" s="2">
        <v>3.7710336E7</v>
      </c>
      <c r="D62" s="2">
        <v>0.219181</v>
      </c>
      <c r="E62">
        <f t="shared" si="92"/>
        <v>0.01888788262</v>
      </c>
      <c r="F62">
        <f t="shared" si="93"/>
        <v>0.01344149356</v>
      </c>
      <c r="G62" s="2">
        <v>384.71</v>
      </c>
      <c r="H62" s="2">
        <v>224.44</v>
      </c>
      <c r="I62" s="2">
        <v>402.0</v>
      </c>
      <c r="J62" s="3">
        <v>108.8</v>
      </c>
      <c r="K62">
        <f t="shared" si="94"/>
        <v>120.3055537</v>
      </c>
      <c r="L62">
        <f t="shared" si="95"/>
        <v>119.3745574</v>
      </c>
      <c r="M62">
        <f t="shared" ref="M62:N62" si="104">K62*1.25/16/8/E62/1000</f>
        <v>0.06220172725</v>
      </c>
      <c r="N62">
        <f t="shared" si="104"/>
        <v>0.08672899011</v>
      </c>
      <c r="O62" s="2">
        <f t="shared" si="97"/>
        <v>0.02636869156</v>
      </c>
      <c r="P62" s="2">
        <f t="shared" si="98"/>
        <v>0.02616463487</v>
      </c>
      <c r="Q62" s="2">
        <f t="shared" si="99"/>
        <v>0.05253332643</v>
      </c>
      <c r="R62" s="2"/>
      <c r="T62">
        <f t="shared" si="10"/>
        <v>0</v>
      </c>
      <c r="U62" s="2">
        <v>4.90295</v>
      </c>
      <c r="V62" s="5">
        <f t="shared" si="11"/>
        <v>1.074633484</v>
      </c>
      <c r="W62" s="2">
        <f t="shared" si="12"/>
        <v>1.12716681</v>
      </c>
    </row>
    <row r="63">
      <c r="G63" s="2"/>
      <c r="H63" s="2"/>
      <c r="I63" s="2"/>
      <c r="O63" s="2"/>
      <c r="P63" s="2"/>
      <c r="Q63" s="2"/>
      <c r="R63" s="2"/>
      <c r="T63">
        <f t="shared" si="10"/>
        <v>0</v>
      </c>
      <c r="V63" s="5">
        <f t="shared" si="11"/>
        <v>0</v>
      </c>
      <c r="W63" s="2">
        <f t="shared" si="12"/>
        <v>0</v>
      </c>
    </row>
    <row r="64">
      <c r="A64" s="2" t="s">
        <v>63</v>
      </c>
      <c r="B64" s="2"/>
      <c r="C64" s="2"/>
      <c r="D64" s="2"/>
      <c r="G64" s="2"/>
      <c r="H64" s="2"/>
      <c r="I64" s="2"/>
      <c r="J64" s="2"/>
      <c r="O64" s="2"/>
      <c r="P64" s="2"/>
      <c r="Q64" s="2"/>
      <c r="R64" s="2"/>
      <c r="T64">
        <f t="shared" si="10"/>
        <v>0</v>
      </c>
      <c r="V64" s="5">
        <f t="shared" si="11"/>
        <v>0</v>
      </c>
      <c r="W64" s="2">
        <f t="shared" si="12"/>
        <v>0</v>
      </c>
    </row>
    <row r="65">
      <c r="A65" s="5" t="s">
        <v>47</v>
      </c>
      <c r="B65" s="2">
        <v>2.631264E7</v>
      </c>
      <c r="C65" s="2">
        <v>1.2768144E7</v>
      </c>
      <c r="D65" s="2">
        <v>0.079998</v>
      </c>
      <c r="E65">
        <f t="shared" ref="E65:E71" si="106">B65/16/D65/800/1000000</f>
        <v>0.02569657991</v>
      </c>
      <c r="F65">
        <f t="shared" ref="F65:F71" si="107">C65/16/D65/800/1000000</f>
        <v>0.01246920236</v>
      </c>
      <c r="G65" s="2">
        <v>384.71</v>
      </c>
      <c r="H65" s="2">
        <v>224.44</v>
      </c>
      <c r="I65" s="2">
        <v>402.0</v>
      </c>
      <c r="J65" s="3">
        <v>71.5</v>
      </c>
      <c r="K65">
        <f t="shared" ref="K65:K71" si="108">E65*H65+G65*E65+J65</f>
        <v>87.15307165</v>
      </c>
      <c r="L65">
        <f t="shared" ref="L65:L71" si="109">F65*I65+G65*F65+J65</f>
        <v>81.30964618</v>
      </c>
      <c r="M65">
        <f t="shared" ref="M65:N65" si="105">K65*1.25/16/8/E65/1000</f>
        <v>0.03312130323</v>
      </c>
      <c r="N65">
        <f t="shared" si="105"/>
        <v>0.06368005674</v>
      </c>
      <c r="O65" s="2">
        <f t="shared" ref="O65:O71" si="111">M65*8*B65/1000000000</f>
        <v>0.006972071426</v>
      </c>
      <c r="P65" s="2">
        <f t="shared" ref="P65:P71" si="112">N65*C65*8/1000000000</f>
        <v>0.006504609075</v>
      </c>
      <c r="Q65" s="2">
        <f t="shared" ref="Q65:Q71" si="113">O65+P65</f>
        <v>0.0134766805</v>
      </c>
      <c r="R65" s="2">
        <f t="shared" ref="R65:R71" si="114">(0.03172+0.01281)*D65</f>
        <v>0.00356231094</v>
      </c>
      <c r="S65" s="2">
        <v>1.2E-4</v>
      </c>
      <c r="T65">
        <f t="shared" si="10"/>
        <v>0.00000959976</v>
      </c>
      <c r="U65" s="2">
        <v>4.74288</v>
      </c>
      <c r="V65" s="5">
        <f t="shared" si="11"/>
        <v>0.3794209142</v>
      </c>
      <c r="W65" s="2">
        <f t="shared" si="12"/>
        <v>0.3964695054</v>
      </c>
    </row>
    <row r="66">
      <c r="A66" s="5" t="s">
        <v>48</v>
      </c>
      <c r="B66" s="2">
        <v>1584832.0</v>
      </c>
      <c r="C66" s="2">
        <v>414144.0</v>
      </c>
      <c r="D66" s="2">
        <v>0.048818</v>
      </c>
      <c r="E66">
        <f t="shared" si="106"/>
        <v>0.002536257118</v>
      </c>
      <c r="F66">
        <f t="shared" si="107"/>
        <v>0.0006627678315</v>
      </c>
      <c r="G66" s="2">
        <v>384.71</v>
      </c>
      <c r="H66" s="2">
        <v>224.44</v>
      </c>
      <c r="I66" s="2">
        <v>402.0</v>
      </c>
      <c r="J66" s="3">
        <v>71.5</v>
      </c>
      <c r="K66">
        <f t="shared" si="108"/>
        <v>73.04496102</v>
      </c>
      <c r="L66">
        <f t="shared" si="109"/>
        <v>72.02140608</v>
      </c>
      <c r="M66">
        <f t="shared" ref="M66:N66" si="110">K66*1.25/16/8/E66/1000</f>
        <v>0.281252911</v>
      </c>
      <c r="N66">
        <f t="shared" si="110"/>
        <v>1.061207274</v>
      </c>
      <c r="O66" s="2">
        <f t="shared" si="111"/>
        <v>0.003565908907</v>
      </c>
      <c r="P66" s="2">
        <f t="shared" si="112"/>
        <v>0.003515941002</v>
      </c>
      <c r="Q66" s="2">
        <f t="shared" si="113"/>
        <v>0.007081849909</v>
      </c>
      <c r="R66" s="2">
        <f t="shared" si="114"/>
        <v>0.00217386554</v>
      </c>
      <c r="T66">
        <f t="shared" si="10"/>
        <v>0</v>
      </c>
      <c r="U66" s="2">
        <v>7.0215</v>
      </c>
      <c r="V66" s="5">
        <f t="shared" si="11"/>
        <v>0.342775587</v>
      </c>
      <c r="W66" s="2">
        <f t="shared" si="12"/>
        <v>0.3520313024</v>
      </c>
    </row>
    <row r="67">
      <c r="A67" s="5" t="s">
        <v>49</v>
      </c>
      <c r="B67" s="2">
        <v>3.3122752E7</v>
      </c>
      <c r="C67" s="2">
        <v>3.0992144E7</v>
      </c>
      <c r="D67" s="2">
        <v>0.227156</v>
      </c>
      <c r="E67">
        <f t="shared" si="106"/>
        <v>0.01139179683</v>
      </c>
      <c r="F67">
        <f t="shared" si="107"/>
        <v>0.01065902397</v>
      </c>
      <c r="G67" s="2">
        <v>384.71</v>
      </c>
      <c r="H67" s="2">
        <v>224.44</v>
      </c>
      <c r="I67" s="2">
        <v>402.0</v>
      </c>
      <c r="J67" s="3">
        <v>71.5</v>
      </c>
      <c r="K67">
        <f t="shared" si="108"/>
        <v>78.43931304</v>
      </c>
      <c r="L67">
        <f t="shared" si="109"/>
        <v>79.88556075</v>
      </c>
      <c r="M67">
        <f t="shared" ref="M67:N67" si="115">K67*1.25/16/8/E67/1000</f>
        <v>0.06724215047</v>
      </c>
      <c r="N67">
        <f t="shared" si="115"/>
        <v>0.07318985594</v>
      </c>
      <c r="O67" s="2">
        <f t="shared" si="111"/>
        <v>0.01781796059</v>
      </c>
      <c r="P67" s="2">
        <f t="shared" si="112"/>
        <v>0.01814648444</v>
      </c>
      <c r="Q67" s="2">
        <f t="shared" si="113"/>
        <v>0.03596444503</v>
      </c>
      <c r="R67" s="2">
        <f t="shared" si="114"/>
        <v>0.01011525668</v>
      </c>
      <c r="S67" s="9">
        <v>1.00000000001E-5</v>
      </c>
      <c r="T67" s="8">
        <f t="shared" si="10"/>
        <v>0.00000227156</v>
      </c>
      <c r="U67" s="2">
        <v>5.99216</v>
      </c>
      <c r="V67" s="5">
        <f t="shared" si="11"/>
        <v>1.361155097</v>
      </c>
      <c r="W67" s="9">
        <f t="shared" si="12"/>
        <v>1.40723707</v>
      </c>
    </row>
    <row r="68">
      <c r="A68" s="5" t="s">
        <v>50</v>
      </c>
      <c r="B68" s="2">
        <v>2.16123264E8</v>
      </c>
      <c r="C68" s="2">
        <v>1.37374864E8</v>
      </c>
      <c r="D68" s="2">
        <v>0.295088</v>
      </c>
      <c r="E68">
        <f t="shared" si="106"/>
        <v>0.05721896519</v>
      </c>
      <c r="F68">
        <f t="shared" si="107"/>
        <v>0.03637020567</v>
      </c>
      <c r="G68" s="2">
        <v>384.71</v>
      </c>
      <c r="H68" s="2">
        <v>224.44</v>
      </c>
      <c r="I68" s="2">
        <v>402.0</v>
      </c>
      <c r="J68" s="3">
        <v>71.5</v>
      </c>
      <c r="K68">
        <f t="shared" si="108"/>
        <v>106.3549326</v>
      </c>
      <c r="L68">
        <f t="shared" si="109"/>
        <v>100.1128045</v>
      </c>
      <c r="M68">
        <f t="shared" ref="M68:N68" si="116">K68*1.25/16/8/E68/1000</f>
        <v>0.01815171571</v>
      </c>
      <c r="N68">
        <f t="shared" si="116"/>
        <v>0.02688090673</v>
      </c>
      <c r="O68" s="2">
        <f t="shared" si="111"/>
        <v>0.03138406436</v>
      </c>
      <c r="P68" s="2">
        <f t="shared" si="112"/>
        <v>0.02954208725</v>
      </c>
      <c r="Q68" s="2">
        <f t="shared" si="113"/>
        <v>0.06092615162</v>
      </c>
      <c r="R68" s="2">
        <f t="shared" si="114"/>
        <v>0.01314026864</v>
      </c>
      <c r="S68" s="2">
        <v>7.1E-4</v>
      </c>
      <c r="T68">
        <f t="shared" si="10"/>
        <v>0.00020951248</v>
      </c>
      <c r="U68" s="2">
        <v>4.70299</v>
      </c>
      <c r="V68" s="5">
        <f t="shared" si="11"/>
        <v>1.387795913</v>
      </c>
      <c r="W68" s="2">
        <f t="shared" si="12"/>
        <v>1.462071846</v>
      </c>
    </row>
    <row r="69">
      <c r="A69" s="5" t="s">
        <v>51</v>
      </c>
      <c r="B69" s="2">
        <v>5096576.0</v>
      </c>
      <c r="C69" s="2">
        <v>3220800.0</v>
      </c>
      <c r="D69" s="2">
        <v>0.033367</v>
      </c>
      <c r="E69">
        <f t="shared" si="106"/>
        <v>0.01193304762</v>
      </c>
      <c r="F69">
        <f t="shared" si="107"/>
        <v>0.007541133455</v>
      </c>
      <c r="G69" s="2">
        <v>384.71</v>
      </c>
      <c r="H69" s="2">
        <v>224.44</v>
      </c>
      <c r="I69" s="2">
        <v>402.0</v>
      </c>
      <c r="J69" s="3">
        <v>71.5</v>
      </c>
      <c r="K69">
        <f t="shared" si="108"/>
        <v>78.76901596</v>
      </c>
      <c r="L69">
        <f t="shared" si="109"/>
        <v>77.4326851</v>
      </c>
      <c r="M69">
        <f t="shared" ref="M69:N69" si="117">K69*1.25/16/8/E69/1000</f>
        <v>0.06446204657</v>
      </c>
      <c r="N69">
        <f t="shared" si="117"/>
        <v>0.1002738607</v>
      </c>
      <c r="O69" s="2">
        <f t="shared" si="111"/>
        <v>0.002628285756</v>
      </c>
      <c r="P69" s="2">
        <f t="shared" si="112"/>
        <v>0.002583696404</v>
      </c>
      <c r="Q69" s="2">
        <f t="shared" si="113"/>
        <v>0.005211982159</v>
      </c>
      <c r="R69" s="2">
        <f t="shared" si="114"/>
        <v>0.00148583251</v>
      </c>
      <c r="T69">
        <f t="shared" si="10"/>
        <v>0</v>
      </c>
      <c r="U69" s="2">
        <v>5.46652</v>
      </c>
      <c r="V69" s="5">
        <f t="shared" si="11"/>
        <v>0.1824013728</v>
      </c>
      <c r="W69" s="2">
        <f t="shared" si="12"/>
        <v>0.1890991875</v>
      </c>
    </row>
    <row r="70">
      <c r="A70" s="5" t="s">
        <v>52</v>
      </c>
      <c r="B70" s="2">
        <v>2.186208E7</v>
      </c>
      <c r="C70" s="2">
        <v>1.479976E7</v>
      </c>
      <c r="D70" s="2">
        <v>0.088793</v>
      </c>
      <c r="E70">
        <f t="shared" si="106"/>
        <v>0.01923546901</v>
      </c>
      <c r="F70">
        <f t="shared" si="107"/>
        <v>0.01302164867</v>
      </c>
      <c r="G70" s="2">
        <v>384.71</v>
      </c>
      <c r="H70" s="2">
        <v>224.44</v>
      </c>
      <c r="I70" s="2">
        <v>402.0</v>
      </c>
      <c r="J70" s="3">
        <v>71.5</v>
      </c>
      <c r="K70">
        <f t="shared" si="108"/>
        <v>83.21728595</v>
      </c>
      <c r="L70">
        <f t="shared" si="109"/>
        <v>81.74426122</v>
      </c>
      <c r="M70">
        <f t="shared" ref="M70:N70" si="118">K70*1.25/16/8/E70/1000</f>
        <v>0.04224845298</v>
      </c>
      <c r="N70">
        <f t="shared" si="118"/>
        <v>0.06130435719</v>
      </c>
      <c r="O70" s="2">
        <f t="shared" si="111"/>
        <v>0.007389112471</v>
      </c>
      <c r="P70" s="2">
        <f t="shared" si="112"/>
        <v>0.007258318187</v>
      </c>
      <c r="Q70" s="2">
        <f t="shared" si="113"/>
        <v>0.01464743066</v>
      </c>
      <c r="R70" s="2">
        <f t="shared" si="114"/>
        <v>0.00395395229</v>
      </c>
      <c r="S70" s="9">
        <v>3.99999999998E-5</v>
      </c>
      <c r="T70" s="8">
        <f t="shared" si="10"/>
        <v>0.00000355172</v>
      </c>
      <c r="U70" s="2">
        <v>5.11113</v>
      </c>
      <c r="V70" s="5">
        <f t="shared" si="11"/>
        <v>0.4538325661</v>
      </c>
      <c r="W70" s="9">
        <f t="shared" si="12"/>
        <v>0.4724375008</v>
      </c>
    </row>
    <row r="71">
      <c r="A71" s="5" t="s">
        <v>53</v>
      </c>
      <c r="B71" s="2">
        <v>5.4720576E7</v>
      </c>
      <c r="C71" s="2">
        <v>3.7710272E7</v>
      </c>
      <c r="D71" s="2">
        <v>0.189326</v>
      </c>
      <c r="E71">
        <f t="shared" si="106"/>
        <v>0.02258033762</v>
      </c>
      <c r="F71">
        <f t="shared" si="107"/>
        <v>0.01556106927</v>
      </c>
      <c r="G71" s="2">
        <v>384.71</v>
      </c>
      <c r="H71" s="2">
        <v>224.44</v>
      </c>
      <c r="I71" s="2">
        <v>402.0</v>
      </c>
      <c r="J71" s="3">
        <v>71.5</v>
      </c>
      <c r="K71">
        <f t="shared" si="108"/>
        <v>85.25481266</v>
      </c>
      <c r="L71">
        <f t="shared" si="109"/>
        <v>83.7420488</v>
      </c>
      <c r="M71">
        <f t="shared" ref="M71:N71" si="119">K71*1.25/16/8/E71/1000</f>
        <v>0.03687130564</v>
      </c>
      <c r="N71">
        <f t="shared" si="119"/>
        <v>0.05255380792</v>
      </c>
      <c r="O71" s="2">
        <f t="shared" si="111"/>
        <v>0.01614095266</v>
      </c>
      <c r="P71" s="2">
        <f t="shared" si="112"/>
        <v>0.01585454713</v>
      </c>
      <c r="Q71" s="2">
        <f t="shared" si="113"/>
        <v>0.03199549979</v>
      </c>
      <c r="R71" s="2">
        <f t="shared" si="114"/>
        <v>0.00843068678</v>
      </c>
      <c r="T71">
        <f t="shared" si="10"/>
        <v>0</v>
      </c>
      <c r="U71" s="2">
        <v>4.90295</v>
      </c>
      <c r="V71" s="5">
        <f t="shared" si="11"/>
        <v>0.9282559117</v>
      </c>
      <c r="W71" s="2">
        <f t="shared" si="12"/>
        <v>0.9686820983</v>
      </c>
    </row>
    <row r="75">
      <c r="B75" s="2" t="s">
        <v>67</v>
      </c>
      <c r="C75" s="2" t="s">
        <v>64</v>
      </c>
      <c r="D75" s="2" t="s">
        <v>65</v>
      </c>
      <c r="E75" s="2" t="s">
        <v>66</v>
      </c>
      <c r="F75" s="2" t="s">
        <v>68</v>
      </c>
      <c r="G75" s="2" t="s">
        <v>69</v>
      </c>
    </row>
    <row r="76">
      <c r="B76" s="11">
        <f t="shared" ref="B76:B78" si="120">1024/896</f>
        <v>1.142857143</v>
      </c>
      <c r="C76" s="11">
        <v>3.05</v>
      </c>
      <c r="D76" s="11">
        <v>0.01712</v>
      </c>
      <c r="E76" s="10">
        <f t="shared" ref="E76:E78" si="121">C76*D76</f>
        <v>0.052216</v>
      </c>
      <c r="F76" s="12"/>
      <c r="G76" s="10"/>
      <c r="H76" s="10"/>
    </row>
    <row r="77">
      <c r="A77" s="2"/>
      <c r="B77" s="11">
        <f t="shared" si="120"/>
        <v>1.142857143</v>
      </c>
      <c r="C77" s="11">
        <v>3.05</v>
      </c>
      <c r="D77" s="2">
        <v>0.007</v>
      </c>
      <c r="E77" s="10">
        <f t="shared" si="121"/>
        <v>0.02135</v>
      </c>
      <c r="G77" s="10"/>
    </row>
    <row r="78">
      <c r="A78" s="2"/>
      <c r="B78" s="11">
        <f t="shared" si="120"/>
        <v>1.142857143</v>
      </c>
      <c r="C78" s="11">
        <v>3.05</v>
      </c>
      <c r="D78" s="2">
        <v>0.0091</v>
      </c>
      <c r="E78" s="10">
        <f t="shared" si="121"/>
        <v>0.027755</v>
      </c>
      <c r="F78">
        <f>E78*B78</f>
        <v>0.03172</v>
      </c>
      <c r="G78" s="10">
        <f>0.0168/4*C78</f>
        <v>0.01281</v>
      </c>
    </row>
    <row r="79">
      <c r="A79" s="2"/>
    </row>
    <row r="80">
      <c r="A80" s="2"/>
    </row>
    <row r="83">
      <c r="A83" s="13" t="s">
        <v>70</v>
      </c>
      <c r="B83" s="2" t="s">
        <v>0</v>
      </c>
      <c r="C83" s="2" t="s">
        <v>1</v>
      </c>
      <c r="D83" s="2" t="s">
        <v>2</v>
      </c>
      <c r="E83" s="2" t="s">
        <v>3</v>
      </c>
      <c r="G83" s="7" t="s">
        <v>71</v>
      </c>
      <c r="H83" s="2" t="s">
        <v>0</v>
      </c>
      <c r="I83" s="2" t="s">
        <v>1</v>
      </c>
      <c r="J83" s="2" t="s">
        <v>2</v>
      </c>
      <c r="K83" s="2" t="s">
        <v>3</v>
      </c>
      <c r="M83" s="14" t="s">
        <v>72</v>
      </c>
      <c r="N83" s="2" t="s">
        <v>0</v>
      </c>
      <c r="O83" s="2" t="s">
        <v>1</v>
      </c>
      <c r="P83" s="2" t="s">
        <v>2</v>
      </c>
      <c r="Q83" s="2" t="s">
        <v>3</v>
      </c>
      <c r="S83" s="15" t="s">
        <v>56</v>
      </c>
      <c r="T83" s="2" t="s">
        <v>0</v>
      </c>
      <c r="U83" s="2" t="s">
        <v>1</v>
      </c>
      <c r="V83" s="2" t="s">
        <v>2</v>
      </c>
      <c r="W83" s="2" t="s">
        <v>3</v>
      </c>
    </row>
    <row r="84">
      <c r="A84" s="5" t="s">
        <v>47</v>
      </c>
      <c r="B84">
        <f t="shared" ref="B84:B90" si="122">R11/W2</f>
        <v>0.008925809355</v>
      </c>
      <c r="C84">
        <f t="shared" ref="C84:C90" si="123">R29/W20</f>
        <v>0.008876246835</v>
      </c>
      <c r="D84">
        <f t="shared" ref="D84:D90" si="124">R47/W38</f>
        <v>0.008778236745</v>
      </c>
      <c r="E84">
        <f t="shared" ref="E84:E90" si="125">R65/W56</f>
        <v>0.00850759935</v>
      </c>
      <c r="G84" s="5" t="s">
        <v>47</v>
      </c>
      <c r="H84">
        <f t="shared" ref="H84:H90" si="126">T11/W2</f>
        <v>0.0000240533825</v>
      </c>
      <c r="I84">
        <f t="shared" ref="I84:I90" si="127">T29/W20</f>
        <v>0.0000239198208</v>
      </c>
      <c r="J84">
        <f t="shared" ref="J84:J90" si="128">T47/W38</f>
        <v>0.00002365570198</v>
      </c>
      <c r="K84">
        <f t="shared" ref="K84:K90" si="129">T65/W56</f>
        <v>0.00002292638495</v>
      </c>
      <c r="M84" s="5" t="s">
        <v>47</v>
      </c>
      <c r="N84">
        <f t="shared" ref="N84:N90" si="130">V11/W2</f>
        <v>0.9984980008</v>
      </c>
      <c r="O84">
        <f t="shared" ref="O84:O90" si="131">V29/W20</f>
        <v>0.9873005701</v>
      </c>
      <c r="P84">
        <f t="shared" ref="P84:P90" si="132">V47/W38</f>
        <v>0.9652906326</v>
      </c>
      <c r="Q84">
        <f t="shared" ref="Q84:Q90" si="133">V65/W56</f>
        <v>0.9061424389</v>
      </c>
      <c r="S84" s="5" t="s">
        <v>47</v>
      </c>
      <c r="T84">
        <f t="shared" ref="T84:T90" si="134">Q11/W2</f>
        <v>0.02990565428</v>
      </c>
      <c r="U84">
        <f t="shared" ref="U84:U90" si="135">Q29/W20</f>
        <v>0.03028899142</v>
      </c>
      <c r="V84">
        <f t="shared" ref="V84:V90" si="136">Q47/W38</f>
        <v>0.03104019555</v>
      </c>
      <c r="W84">
        <f t="shared" ref="W84:W90" si="137">Q65/W56</f>
        <v>0.03218534266</v>
      </c>
    </row>
    <row r="85">
      <c r="A85" s="5" t="s">
        <v>48</v>
      </c>
      <c r="B85">
        <f t="shared" si="122"/>
        <v>0.006168085566</v>
      </c>
      <c r="C85">
        <f t="shared" si="123"/>
        <v>0.006158438211</v>
      </c>
      <c r="D85">
        <f t="shared" si="124"/>
        <v>0.006138719861</v>
      </c>
      <c r="E85">
        <f t="shared" si="125"/>
        <v>0.00609332044</v>
      </c>
      <c r="G85" s="5" t="s">
        <v>48</v>
      </c>
      <c r="H85">
        <f t="shared" si="126"/>
        <v>0</v>
      </c>
      <c r="I85">
        <f t="shared" si="127"/>
        <v>0</v>
      </c>
      <c r="J85">
        <f t="shared" si="128"/>
        <v>0</v>
      </c>
      <c r="K85">
        <f t="shared" si="129"/>
        <v>0</v>
      </c>
      <c r="M85" s="5" t="s">
        <v>48</v>
      </c>
      <c r="N85">
        <f t="shared" si="130"/>
        <v>0.9789415282</v>
      </c>
      <c r="O85">
        <f t="shared" si="131"/>
        <v>0.976606874</v>
      </c>
      <c r="P85">
        <f t="shared" si="132"/>
        <v>0.9720393391</v>
      </c>
      <c r="Q85">
        <f t="shared" si="133"/>
        <v>0.9607960806</v>
      </c>
      <c r="S85" s="5" t="s">
        <v>48</v>
      </c>
      <c r="T85">
        <f t="shared" si="134"/>
        <v>0.01737935239</v>
      </c>
      <c r="U85">
        <f t="shared" si="135"/>
        <v>0.01773924647</v>
      </c>
      <c r="V85">
        <f t="shared" si="136"/>
        <v>0.01845439731</v>
      </c>
      <c r="W85">
        <f t="shared" si="137"/>
        <v>0.01985034493</v>
      </c>
    </row>
    <row r="86">
      <c r="A86" s="5" t="s">
        <v>49</v>
      </c>
      <c r="B86">
        <f t="shared" si="122"/>
        <v>0.006315313543</v>
      </c>
      <c r="C86">
        <f t="shared" si="123"/>
        <v>0.006264620837</v>
      </c>
      <c r="D86">
        <f t="shared" si="124"/>
        <v>0.006229955009</v>
      </c>
      <c r="E86">
        <f t="shared" si="125"/>
        <v>0.006006363782</v>
      </c>
      <c r="G86" s="5" t="s">
        <v>49</v>
      </c>
      <c r="H86" s="8">
        <f t="shared" si="126"/>
        <v>0.000002836430965</v>
      </c>
      <c r="I86" s="8">
        <f t="shared" si="127"/>
        <v>0.000001406831538</v>
      </c>
      <c r="J86" s="8">
        <f t="shared" si="128"/>
        <v>0.000001399046712</v>
      </c>
      <c r="K86" s="8">
        <f t="shared" si="129"/>
        <v>0.000001348835343</v>
      </c>
      <c r="M86" s="5" t="s">
        <v>49</v>
      </c>
      <c r="N86">
        <f t="shared" si="130"/>
        <v>0.9656317212</v>
      </c>
      <c r="O86">
        <f t="shared" si="131"/>
        <v>0.9435872352</v>
      </c>
      <c r="P86">
        <f t="shared" si="132"/>
        <v>0.9108101887</v>
      </c>
      <c r="Q86">
        <f t="shared" si="133"/>
        <v>0.8082437189</v>
      </c>
      <c r="S86" s="5" t="s">
        <v>49</v>
      </c>
      <c r="T86">
        <f t="shared" si="134"/>
        <v>0.01975644784</v>
      </c>
      <c r="U86">
        <f t="shared" si="135"/>
        <v>0.01998812554</v>
      </c>
      <c r="V86">
        <f t="shared" si="136"/>
        <v>0.02062930075</v>
      </c>
      <c r="W86">
        <f t="shared" si="137"/>
        <v>0.02135541854</v>
      </c>
    </row>
    <row r="87">
      <c r="A87" s="5" t="s">
        <v>50</v>
      </c>
      <c r="B87">
        <f t="shared" si="122"/>
        <v>0.007968444015</v>
      </c>
      <c r="C87">
        <f t="shared" si="123"/>
        <v>0.00792024454</v>
      </c>
      <c r="D87">
        <f t="shared" si="124"/>
        <v>0.007794324742</v>
      </c>
      <c r="E87">
        <f t="shared" si="125"/>
        <v>0.007494459557</v>
      </c>
      <c r="G87" s="5" t="s">
        <v>50</v>
      </c>
      <c r="H87">
        <f t="shared" si="126"/>
        <v>0.0001306302298</v>
      </c>
      <c r="I87">
        <f t="shared" si="127"/>
        <v>0.0001298400744</v>
      </c>
      <c r="J87">
        <f t="shared" si="128"/>
        <v>0.0001260254618</v>
      </c>
      <c r="K87">
        <f t="shared" si="129"/>
        <v>0.0001194939655</v>
      </c>
      <c r="M87" s="5" t="s">
        <v>50</v>
      </c>
      <c r="N87">
        <f t="shared" si="130"/>
        <v>0.927725155</v>
      </c>
      <c r="O87">
        <f t="shared" si="131"/>
        <v>0.9112496577</v>
      </c>
      <c r="P87">
        <f t="shared" si="132"/>
        <v>0.8723990069</v>
      </c>
      <c r="Q87">
        <f t="shared" si="133"/>
        <v>0.7915196126</v>
      </c>
      <c r="S87" s="5" t="s">
        <v>50</v>
      </c>
      <c r="T87">
        <f t="shared" si="134"/>
        <v>0.03391919507</v>
      </c>
      <c r="U87">
        <f t="shared" si="135"/>
        <v>0.03414408361</v>
      </c>
      <c r="V87">
        <f t="shared" si="136"/>
        <v>0.03444557257</v>
      </c>
      <c r="W87">
        <f t="shared" si="137"/>
        <v>0.03474880094</v>
      </c>
    </row>
    <row r="88">
      <c r="A88" s="5" t="s">
        <v>51</v>
      </c>
      <c r="B88">
        <f t="shared" si="122"/>
        <v>0.007286690334</v>
      </c>
      <c r="C88">
        <f t="shared" si="123"/>
        <v>0.007266295879</v>
      </c>
      <c r="D88">
        <f t="shared" si="124"/>
        <v>0.007225626097</v>
      </c>
      <c r="E88">
        <f t="shared" si="125"/>
        <v>0.007045471359</v>
      </c>
      <c r="G88" s="5" t="s">
        <v>51</v>
      </c>
      <c r="H88">
        <f t="shared" si="126"/>
        <v>0</v>
      </c>
      <c r="I88">
        <f t="shared" si="127"/>
        <v>0</v>
      </c>
      <c r="J88">
        <f t="shared" si="128"/>
        <v>0</v>
      </c>
      <c r="K88">
        <f t="shared" si="129"/>
        <v>0</v>
      </c>
      <c r="M88" s="5" t="s">
        <v>51</v>
      </c>
      <c r="N88">
        <f t="shared" si="130"/>
        <v>0.9617547609</v>
      </c>
      <c r="O88">
        <f t="shared" si="131"/>
        <v>0.9524477226</v>
      </c>
      <c r="P88">
        <f t="shared" si="132"/>
        <v>0.9288361423</v>
      </c>
      <c r="Q88">
        <f t="shared" si="133"/>
        <v>0.8649047854</v>
      </c>
      <c r="S88" s="5" t="s">
        <v>51</v>
      </c>
      <c r="T88">
        <f t="shared" si="134"/>
        <v>0.02242185177</v>
      </c>
      <c r="U88">
        <f t="shared" si="135"/>
        <v>0.02280787489</v>
      </c>
      <c r="V88">
        <f t="shared" si="136"/>
        <v>0.02356385088</v>
      </c>
      <c r="W88">
        <f t="shared" si="137"/>
        <v>0.02471400429</v>
      </c>
    </row>
    <row r="89">
      <c r="A89" s="5" t="s">
        <v>52</v>
      </c>
      <c r="B89">
        <f t="shared" si="122"/>
        <v>0.007546870485</v>
      </c>
      <c r="C89">
        <f t="shared" si="123"/>
        <v>0.007514600588</v>
      </c>
      <c r="D89">
        <f t="shared" si="124"/>
        <v>0.007386251252</v>
      </c>
      <c r="E89">
        <f t="shared" si="125"/>
        <v>0.007172748478</v>
      </c>
      <c r="G89" s="5" t="s">
        <v>52</v>
      </c>
      <c r="H89" s="8">
        <f t="shared" si="126"/>
        <v>0.000008473917005</v>
      </c>
      <c r="I89" s="8">
        <f t="shared" si="127"/>
        <v>0.000006750146497</v>
      </c>
      <c r="J89" s="8">
        <f t="shared" si="128"/>
        <v>0.000008293567541</v>
      </c>
      <c r="K89" s="8">
        <f t="shared" si="129"/>
        <v>0.000006443070719</v>
      </c>
      <c r="M89" s="5" t="s">
        <v>52</v>
      </c>
      <c r="N89">
        <f t="shared" si="130"/>
        <v>0.9565137194</v>
      </c>
      <c r="O89">
        <f t="shared" si="131"/>
        <v>0.9422580122</v>
      </c>
      <c r="P89">
        <f t="shared" si="132"/>
        <v>0.8959126336</v>
      </c>
      <c r="Q89">
        <f t="shared" si="133"/>
        <v>0.8232843011</v>
      </c>
      <c r="S89" s="5" t="s">
        <v>52</v>
      </c>
      <c r="T89">
        <f t="shared" si="134"/>
        <v>0.02478958549</v>
      </c>
      <c r="U89">
        <f t="shared" si="135"/>
        <v>0.02513557485</v>
      </c>
      <c r="V89">
        <f t="shared" si="136"/>
        <v>0.02559180074</v>
      </c>
      <c r="W89">
        <f t="shared" si="137"/>
        <v>0.02657147286</v>
      </c>
    </row>
    <row r="90">
      <c r="A90" s="5" t="s">
        <v>53</v>
      </c>
      <c r="B90">
        <f t="shared" si="122"/>
        <v>0.007892824287</v>
      </c>
      <c r="C90">
        <f t="shared" si="123"/>
        <v>0.007832728099</v>
      </c>
      <c r="D90">
        <f t="shared" si="124"/>
        <v>0.007736296612</v>
      </c>
      <c r="E90">
        <f t="shared" si="125"/>
        <v>0.007479537813</v>
      </c>
      <c r="G90" s="5" t="s">
        <v>53</v>
      </c>
      <c r="H90">
        <f t="shared" si="126"/>
        <v>0</v>
      </c>
      <c r="I90">
        <f t="shared" si="127"/>
        <v>0</v>
      </c>
      <c r="J90">
        <f t="shared" si="128"/>
        <v>0</v>
      </c>
      <c r="K90">
        <f t="shared" si="129"/>
        <v>0</v>
      </c>
      <c r="M90" s="5" t="s">
        <v>53</v>
      </c>
      <c r="N90">
        <f t="shared" si="130"/>
        <v>0.9523340341</v>
      </c>
      <c r="O90">
        <f t="shared" si="131"/>
        <v>0.9321843516</v>
      </c>
      <c r="P90">
        <f t="shared" si="132"/>
        <v>0.899161628</v>
      </c>
      <c r="Q90">
        <f t="shared" si="133"/>
        <v>0.8235302026</v>
      </c>
      <c r="S90" s="5" t="s">
        <v>53</v>
      </c>
      <c r="T90">
        <f t="shared" si="134"/>
        <v>0.02665905105</v>
      </c>
      <c r="U90">
        <f t="shared" si="135"/>
        <v>0.02692417577</v>
      </c>
      <c r="V90">
        <f t="shared" si="136"/>
        <v>0.02751468532</v>
      </c>
      <c r="W90">
        <f t="shared" si="137"/>
        <v>0.02838577174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/>
      <c r="Y1" s="2"/>
      <c r="Z1" s="2"/>
    </row>
    <row r="2">
      <c r="A2" s="5" t="s">
        <v>47</v>
      </c>
      <c r="B2" s="2">
        <v>2.4882816E7</v>
      </c>
      <c r="C2" s="2">
        <v>1.264512E7</v>
      </c>
      <c r="D2" s="2">
        <v>0.07654</v>
      </c>
      <c r="E2">
        <f t="shared" ref="E2:E8" si="2">B2/16/D2/800/1000000</f>
        <v>0.0253980925</v>
      </c>
      <c r="F2">
        <f t="shared" ref="F2:F8" si="3">C2/16/D2/800/1000000</f>
        <v>0.01290697674</v>
      </c>
      <c r="G2" s="2">
        <v>384.71</v>
      </c>
      <c r="H2" s="2">
        <v>224.44</v>
      </c>
      <c r="I2" s="2">
        <v>402.0</v>
      </c>
      <c r="J2" s="3">
        <v>69.9</v>
      </c>
      <c r="K2">
        <f t="shared" ref="K2:K8" si="4">E2*H2+G2*E2+J2</f>
        <v>85.37124805</v>
      </c>
      <c r="L2">
        <f t="shared" ref="L2:L8" si="5">F2*I2+G2*F2+J2</f>
        <v>80.05404767</v>
      </c>
      <c r="M2">
        <f t="shared" ref="M2:N2" si="1">K2*1.25/16/8/E2/1000</f>
        <v>0.03282544129</v>
      </c>
      <c r="N2">
        <f t="shared" si="1"/>
        <v>0.06057017261</v>
      </c>
      <c r="O2" s="2">
        <f t="shared" ref="O2:O8" si="7">M2*8*B2/1000000000</f>
        <v>0.006534315326</v>
      </c>
      <c r="P2" s="2">
        <f t="shared" ref="P2:P8" si="8">N2*C2*8/1000000000</f>
        <v>0.006127336809</v>
      </c>
      <c r="Q2" s="2">
        <f t="shared" ref="Q2:Q8" si="9">O2+P2</f>
        <v>0.01266165213</v>
      </c>
      <c r="R2" s="2"/>
      <c r="T2">
        <f t="shared" ref="T2:T71" si="10">S2*D2</f>
        <v>0</v>
      </c>
      <c r="U2" s="2">
        <v>4.98141</v>
      </c>
      <c r="V2" s="5">
        <f t="shared" ref="V2:V71" si="11">U2*D2</f>
        <v>0.3812771214</v>
      </c>
      <c r="W2" s="2">
        <f t="shared" ref="W2:W71" si="12">V2+T2+R2+Q2</f>
        <v>0.3939387735</v>
      </c>
      <c r="X2" s="2"/>
      <c r="Y2" s="2"/>
    </row>
    <row r="3">
      <c r="A3" s="5" t="s">
        <v>48</v>
      </c>
      <c r="B3" s="2">
        <v>1541120.0</v>
      </c>
      <c r="C3" s="2">
        <v>414080.0</v>
      </c>
      <c r="D3" s="2">
        <v>0.048809</v>
      </c>
      <c r="E3">
        <f t="shared" si="2"/>
        <v>0.00246675818</v>
      </c>
      <c r="F3">
        <f t="shared" si="3"/>
        <v>0.0006627876006</v>
      </c>
      <c r="G3" s="2">
        <v>384.71</v>
      </c>
      <c r="H3" s="2">
        <v>224.44</v>
      </c>
      <c r="I3" s="2">
        <v>402.0</v>
      </c>
      <c r="J3" s="3">
        <v>69.9</v>
      </c>
      <c r="K3">
        <f t="shared" si="4"/>
        <v>71.40262575</v>
      </c>
      <c r="L3">
        <f t="shared" si="5"/>
        <v>70.42142163</v>
      </c>
      <c r="M3">
        <f t="shared" ref="M3:N3" si="6">K3*1.25/16/8/E3/1000</f>
        <v>0.2826751616</v>
      </c>
      <c r="N3">
        <f t="shared" si="6"/>
        <v>1.037601179</v>
      </c>
      <c r="O3" s="2">
        <f t="shared" si="7"/>
        <v>0.00348509076</v>
      </c>
      <c r="P3" s="2">
        <f t="shared" si="8"/>
        <v>0.003437199169</v>
      </c>
      <c r="Q3" s="2">
        <f t="shared" si="9"/>
        <v>0.006922289929</v>
      </c>
      <c r="R3" s="2"/>
      <c r="T3">
        <f t="shared" si="10"/>
        <v>0</v>
      </c>
      <c r="U3" s="2">
        <v>7.06739</v>
      </c>
      <c r="V3" s="5">
        <f t="shared" si="11"/>
        <v>0.3449522385</v>
      </c>
      <c r="W3" s="2">
        <f t="shared" si="12"/>
        <v>0.3518745284</v>
      </c>
      <c r="X3" s="2"/>
      <c r="Y3" s="2"/>
    </row>
    <row r="4">
      <c r="A4" s="5" t="s">
        <v>49</v>
      </c>
      <c r="B4" s="2">
        <v>4.8084288E7</v>
      </c>
      <c r="C4" s="2">
        <v>4.6997184E7</v>
      </c>
      <c r="D4" s="2">
        <v>0.241642043073</v>
      </c>
      <c r="E4">
        <f t="shared" si="2"/>
        <v>0.01554607366</v>
      </c>
      <c r="F4">
        <f t="shared" si="3"/>
        <v>0.01519460336</v>
      </c>
      <c r="G4" s="2">
        <v>384.71</v>
      </c>
      <c r="H4" s="2">
        <v>224.44</v>
      </c>
      <c r="I4" s="2">
        <v>402.0</v>
      </c>
      <c r="J4" s="3">
        <v>69.9</v>
      </c>
      <c r="K4">
        <f t="shared" si="4"/>
        <v>79.36989077</v>
      </c>
      <c r="L4">
        <f t="shared" si="5"/>
        <v>81.85374641</v>
      </c>
      <c r="M4">
        <f t="shared" ref="M4:N4" si="13">K4*1.25/16/8/E4/1000</f>
        <v>0.04985802889</v>
      </c>
      <c r="N4">
        <f t="shared" si="13"/>
        <v>0.05260769059</v>
      </c>
      <c r="O4" s="2">
        <f t="shared" si="7"/>
        <v>0.01917910256</v>
      </c>
      <c r="P4" s="2">
        <f t="shared" si="8"/>
        <v>0.01977930652</v>
      </c>
      <c r="Q4" s="2">
        <f t="shared" si="9"/>
        <v>0.03895840908</v>
      </c>
      <c r="R4" s="2"/>
      <c r="T4">
        <f t="shared" si="10"/>
        <v>0</v>
      </c>
      <c r="U4" s="2">
        <v>6.80878</v>
      </c>
      <c r="V4" s="5">
        <f t="shared" si="11"/>
        <v>1.64528751</v>
      </c>
      <c r="W4" s="2">
        <f t="shared" si="12"/>
        <v>1.684245919</v>
      </c>
      <c r="X4" s="2"/>
      <c r="Y4" s="2"/>
    </row>
    <row r="5">
      <c r="A5" s="5" t="s">
        <v>50</v>
      </c>
      <c r="B5" s="2">
        <v>2.08077696E8</v>
      </c>
      <c r="C5" s="2">
        <v>1.35534976E8</v>
      </c>
      <c r="D5" s="2">
        <v>0.29374</v>
      </c>
      <c r="E5">
        <f t="shared" si="2"/>
        <v>0.05534169674</v>
      </c>
      <c r="F5">
        <f t="shared" si="3"/>
        <v>0.03604776333</v>
      </c>
      <c r="G5" s="2">
        <v>384.71</v>
      </c>
      <c r="H5" s="2">
        <v>224.44</v>
      </c>
      <c r="I5" s="2">
        <v>402.0</v>
      </c>
      <c r="J5" s="3">
        <v>69.9</v>
      </c>
      <c r="K5">
        <f t="shared" si="4"/>
        <v>103.6113946</v>
      </c>
      <c r="L5">
        <f t="shared" si="5"/>
        <v>98.25913589</v>
      </c>
      <c r="M5">
        <f t="shared" ref="M5:N5" si="14">K5*1.25/16/8/E5/1000</f>
        <v>0.01828332134</v>
      </c>
      <c r="N5">
        <f t="shared" si="14"/>
        <v>0.02661917926</v>
      </c>
      <c r="O5" s="2">
        <f t="shared" si="7"/>
        <v>0.03043481104</v>
      </c>
      <c r="P5" s="2">
        <f t="shared" si="8"/>
        <v>0.02886263858</v>
      </c>
      <c r="Q5" s="2">
        <f t="shared" si="9"/>
        <v>0.05929744962</v>
      </c>
      <c r="R5" s="2"/>
      <c r="T5">
        <f t="shared" si="10"/>
        <v>0</v>
      </c>
      <c r="U5" s="2">
        <v>5.1844</v>
      </c>
      <c r="V5" s="5">
        <f t="shared" si="11"/>
        <v>1.522865656</v>
      </c>
      <c r="W5" s="2">
        <f t="shared" si="12"/>
        <v>1.582163106</v>
      </c>
      <c r="X5" s="2"/>
      <c r="Y5" s="2"/>
    </row>
    <row r="6">
      <c r="A6" s="5" t="s">
        <v>51</v>
      </c>
      <c r="B6" s="2">
        <v>4909632.0</v>
      </c>
      <c r="C6" s="2">
        <v>3220864.0</v>
      </c>
      <c r="D6" s="2">
        <v>0.032769</v>
      </c>
      <c r="E6">
        <f t="shared" si="2"/>
        <v>0.01170511764</v>
      </c>
      <c r="F6">
        <f t="shared" si="3"/>
        <v>0.007678903842</v>
      </c>
      <c r="G6" s="2">
        <v>384.71</v>
      </c>
      <c r="H6" s="2">
        <v>224.44</v>
      </c>
      <c r="I6" s="2">
        <v>402.0</v>
      </c>
      <c r="J6" s="3">
        <v>69.9</v>
      </c>
      <c r="K6">
        <f t="shared" si="4"/>
        <v>77.03017241</v>
      </c>
      <c r="L6">
        <f t="shared" si="5"/>
        <v>75.94107044</v>
      </c>
      <c r="M6">
        <f t="shared" ref="M6:N6" si="15">K6*1.25/16/8/E6/1000</f>
        <v>0.0642665713</v>
      </c>
      <c r="N6">
        <f t="shared" si="15"/>
        <v>0.09657784904</v>
      </c>
      <c r="O6" s="2">
        <f t="shared" si="7"/>
        <v>0.00252420172</v>
      </c>
      <c r="P6" s="2">
        <f t="shared" si="8"/>
        <v>0.002488512937</v>
      </c>
      <c r="Q6" s="2">
        <f t="shared" si="9"/>
        <v>0.005012714657</v>
      </c>
      <c r="R6" s="2"/>
      <c r="T6">
        <f t="shared" si="10"/>
        <v>0</v>
      </c>
      <c r="U6" s="2">
        <v>5.87742</v>
      </c>
      <c r="V6" s="5">
        <f t="shared" si="11"/>
        <v>0.192597176</v>
      </c>
      <c r="W6" s="2">
        <f t="shared" si="12"/>
        <v>0.1976098906</v>
      </c>
      <c r="X6" s="2"/>
      <c r="Y6" s="2"/>
    </row>
    <row r="7">
      <c r="A7" s="5" t="s">
        <v>52</v>
      </c>
      <c r="B7" s="2">
        <v>2.113248E7</v>
      </c>
      <c r="C7" s="2">
        <v>1.4762944E7</v>
      </c>
      <c r="D7" s="2">
        <v>0.086657</v>
      </c>
      <c r="E7">
        <f t="shared" si="2"/>
        <v>0.01905183655</v>
      </c>
      <c r="F7">
        <f t="shared" si="3"/>
        <v>0.01330942682</v>
      </c>
      <c r="G7" s="2">
        <v>384.71</v>
      </c>
      <c r="H7" s="2">
        <v>224.44</v>
      </c>
      <c r="I7" s="2">
        <v>402.0</v>
      </c>
      <c r="J7" s="3">
        <v>69.9</v>
      </c>
      <c r="K7">
        <f t="shared" si="4"/>
        <v>81.50542624</v>
      </c>
      <c r="L7">
        <f t="shared" si="5"/>
        <v>80.37065917</v>
      </c>
      <c r="M7">
        <f t="shared" ref="M7:N7" si="16">K7*1.25/16/8/E7/1000</f>
        <v>0.04177819949</v>
      </c>
      <c r="N7">
        <f t="shared" si="16"/>
        <v>0.05897096314</v>
      </c>
      <c r="O7" s="2">
        <f t="shared" si="7"/>
        <v>0.007063015721</v>
      </c>
      <c r="P7" s="2">
        <f t="shared" si="8"/>
        <v>0.006964680212</v>
      </c>
      <c r="Q7" s="2">
        <f t="shared" si="9"/>
        <v>0.01402769593</v>
      </c>
      <c r="R7" s="2"/>
      <c r="T7">
        <f t="shared" si="10"/>
        <v>0</v>
      </c>
      <c r="U7" s="2">
        <v>5.64387</v>
      </c>
      <c r="V7" s="5">
        <f t="shared" si="11"/>
        <v>0.4890808426</v>
      </c>
      <c r="W7" s="2">
        <f t="shared" si="12"/>
        <v>0.5031085385</v>
      </c>
      <c r="X7" s="2"/>
      <c r="Y7" s="2"/>
    </row>
    <row r="8">
      <c r="A8" s="5" t="s">
        <v>53</v>
      </c>
      <c r="B8" s="2">
        <v>5.2990144E7</v>
      </c>
      <c r="C8" s="2">
        <v>3.7710336E7</v>
      </c>
      <c r="D8" s="2">
        <v>0.185644</v>
      </c>
      <c r="E8">
        <f t="shared" si="2"/>
        <v>0.0222999666</v>
      </c>
      <c r="F8">
        <f t="shared" si="3"/>
        <v>0.01586972916</v>
      </c>
      <c r="G8" s="2">
        <v>384.71</v>
      </c>
      <c r="H8" s="2">
        <v>224.44</v>
      </c>
      <c r="I8" s="2">
        <v>402.0</v>
      </c>
      <c r="J8" s="3">
        <v>69.9</v>
      </c>
      <c r="K8">
        <f t="shared" si="4"/>
        <v>83.48402466</v>
      </c>
      <c r="L8">
        <f t="shared" si="5"/>
        <v>82.38487463</v>
      </c>
      <c r="M8">
        <f t="shared" ref="M8:N8" si="17">K8*1.25/16/8/E8/1000</f>
        <v>0.03655941252</v>
      </c>
      <c r="N8">
        <f t="shared" si="17"/>
        <v>0.05069650422</v>
      </c>
      <c r="O8" s="2">
        <f t="shared" si="7"/>
        <v>0.01549830827</v>
      </c>
      <c r="P8" s="2">
        <f t="shared" si="8"/>
        <v>0.01529425767</v>
      </c>
      <c r="Q8" s="2">
        <f t="shared" si="9"/>
        <v>0.03079256594</v>
      </c>
      <c r="R8" s="2"/>
      <c r="T8">
        <f t="shared" si="10"/>
        <v>0</v>
      </c>
      <c r="U8" s="2">
        <v>5.37291</v>
      </c>
      <c r="V8" s="5">
        <f t="shared" si="11"/>
        <v>0.997448504</v>
      </c>
      <c r="W8" s="2">
        <f t="shared" si="12"/>
        <v>1.02824107</v>
      </c>
      <c r="X8" s="2"/>
      <c r="Y8" s="2"/>
    </row>
    <row r="9">
      <c r="G9" s="2"/>
      <c r="H9" s="2"/>
      <c r="I9" s="2"/>
      <c r="O9" s="2"/>
      <c r="P9" s="2"/>
      <c r="Q9" s="2"/>
      <c r="R9" s="2"/>
      <c r="S9" s="3"/>
      <c r="T9">
        <f t="shared" si="10"/>
        <v>0</v>
      </c>
      <c r="V9" s="5">
        <f t="shared" si="11"/>
        <v>0</v>
      </c>
      <c r="W9" s="2">
        <f t="shared" si="12"/>
        <v>0</v>
      </c>
      <c r="X9" s="1"/>
    </row>
    <row r="10">
      <c r="A10" s="2" t="s">
        <v>54</v>
      </c>
      <c r="B10" s="2"/>
      <c r="C10" s="2"/>
      <c r="D10" s="2"/>
      <c r="G10" s="2"/>
      <c r="H10" s="2"/>
      <c r="I10" s="2"/>
      <c r="J10" s="2"/>
      <c r="O10" s="2"/>
      <c r="P10" s="2"/>
      <c r="Q10" s="2"/>
      <c r="R10" s="2"/>
      <c r="S10" s="3"/>
      <c r="T10">
        <f t="shared" si="10"/>
        <v>0</v>
      </c>
      <c r="V10" s="5">
        <f t="shared" si="11"/>
        <v>0</v>
      </c>
      <c r="W10" s="2">
        <f t="shared" si="12"/>
        <v>0</v>
      </c>
      <c r="X10" s="1"/>
    </row>
    <row r="11">
      <c r="A11" s="5" t="s">
        <v>47</v>
      </c>
      <c r="B11" s="2">
        <v>2.6097408E7</v>
      </c>
      <c r="C11" s="2">
        <v>1.2697984E7</v>
      </c>
      <c r="D11" s="2">
        <v>0.076615369272</v>
      </c>
      <c r="E11">
        <f t="shared" ref="E11:E17" si="19">B11/16/D11/800/1000000</f>
        <v>0.02661163184</v>
      </c>
      <c r="F11">
        <f t="shared" ref="F11:F17" si="20">C11/16/D11/800/1000000</f>
        <v>0.01294818532</v>
      </c>
      <c r="G11" s="2">
        <v>384.71</v>
      </c>
      <c r="H11" s="2">
        <v>224.44</v>
      </c>
      <c r="I11" s="2">
        <v>402.0</v>
      </c>
      <c r="J11" s="3">
        <v>61.7</v>
      </c>
      <c r="K11">
        <f t="shared" ref="K11:K17" si="21">E11*H11+G11*E11+J11</f>
        <v>77.91047553</v>
      </c>
      <c r="L11">
        <f t="shared" ref="L11:L17" si="22">F11*I11+G11*F11+J11</f>
        <v>71.88646688</v>
      </c>
      <c r="M11">
        <f t="shared" ref="M11:N11" si="18">K11*1.25/16/8/E11/1000</f>
        <v>0.0285906739</v>
      </c>
      <c r="N11">
        <f t="shared" si="18"/>
        <v>0.05421734865</v>
      </c>
      <c r="O11" s="2">
        <f t="shared" ref="O11:O17" si="24">M11*8*B11/1000000000</f>
        <v>0.005969139853</v>
      </c>
      <c r="P11" s="2">
        <f t="shared" ref="P11:P17" si="25">N11*C11*8/1000000000</f>
        <v>0.005507608205</v>
      </c>
      <c r="Q11" s="2">
        <f t="shared" ref="Q11:Q17" si="26">O11+P11</f>
        <v>0.01147674806</v>
      </c>
      <c r="R11" s="2">
        <f t="shared" ref="R11:R17" si="27">(0.03172+0.01281)*D11</f>
        <v>0.003411682394</v>
      </c>
      <c r="S11" s="2">
        <v>1.2E-4</v>
      </c>
      <c r="T11">
        <f t="shared" si="10"/>
        <v>0.000009193844313</v>
      </c>
      <c r="U11" s="2">
        <v>4.98141</v>
      </c>
      <c r="V11" s="5">
        <f t="shared" si="11"/>
        <v>0.3816525666</v>
      </c>
      <c r="W11" s="2">
        <f t="shared" si="12"/>
        <v>0.3965501909</v>
      </c>
      <c r="X11" s="1"/>
    </row>
    <row r="12">
      <c r="A12" s="5" t="s">
        <v>48</v>
      </c>
      <c r="B12" s="2">
        <v>1584064.0</v>
      </c>
      <c r="C12" s="2">
        <v>414080.0</v>
      </c>
      <c r="D12" s="2">
        <v>0.04874</v>
      </c>
      <c r="E12">
        <f t="shared" si="19"/>
        <v>0.002539084941</v>
      </c>
      <c r="F12">
        <f t="shared" si="20"/>
        <v>0.0006637258925</v>
      </c>
      <c r="G12" s="2">
        <v>384.71</v>
      </c>
      <c r="H12" s="2">
        <v>224.44</v>
      </c>
      <c r="I12" s="2">
        <v>402.0</v>
      </c>
      <c r="J12" s="3">
        <v>61.7</v>
      </c>
      <c r="K12">
        <f t="shared" si="21"/>
        <v>63.24668359</v>
      </c>
      <c r="L12">
        <f t="shared" si="22"/>
        <v>62.2221598</v>
      </c>
      <c r="M12">
        <f t="shared" ref="M12:N12" si="23">K12*1.25/16/8/E12/1000</f>
        <v>0.2432543254</v>
      </c>
      <c r="N12">
        <f t="shared" si="23"/>
        <v>0.9154958186</v>
      </c>
      <c r="O12" s="2">
        <f t="shared" si="24"/>
        <v>0.003082643358</v>
      </c>
      <c r="P12" s="2">
        <f t="shared" si="25"/>
        <v>0.003032708069</v>
      </c>
      <c r="Q12" s="2">
        <f t="shared" si="26"/>
        <v>0.006115351427</v>
      </c>
      <c r="R12" s="2">
        <f t="shared" si="27"/>
        <v>0.0021703922</v>
      </c>
      <c r="S12" s="3"/>
      <c r="T12">
        <f t="shared" si="10"/>
        <v>0</v>
      </c>
      <c r="U12" s="2">
        <v>7.06739</v>
      </c>
      <c r="V12" s="5">
        <f t="shared" si="11"/>
        <v>0.3444645886</v>
      </c>
      <c r="W12" s="2">
        <f t="shared" si="12"/>
        <v>0.3527503322</v>
      </c>
      <c r="X12" s="1"/>
    </row>
    <row r="13">
      <c r="A13" s="5" t="s">
        <v>49</v>
      </c>
      <c r="B13" s="2">
        <v>4.9656384E7</v>
      </c>
      <c r="C13" s="2">
        <v>4.6986688E7</v>
      </c>
      <c r="D13" s="2">
        <v>0.236522287953</v>
      </c>
      <c r="E13">
        <f t="shared" si="19"/>
        <v>0.01640185808</v>
      </c>
      <c r="F13">
        <f t="shared" si="20"/>
        <v>0.01552003844</v>
      </c>
      <c r="G13" s="2">
        <v>384.71</v>
      </c>
      <c r="H13" s="2">
        <v>224.44</v>
      </c>
      <c r="I13" s="2">
        <v>402.0</v>
      </c>
      <c r="J13" s="3">
        <v>61.7</v>
      </c>
      <c r="K13">
        <f t="shared" si="21"/>
        <v>71.69119185</v>
      </c>
      <c r="L13">
        <f t="shared" si="22"/>
        <v>73.90976944</v>
      </c>
      <c r="M13">
        <f t="shared" ref="M13:N13" si="28">K13*1.25/16/8/E13/1000</f>
        <v>0.0426847551</v>
      </c>
      <c r="N13">
        <f t="shared" si="28"/>
        <v>0.0465060119</v>
      </c>
      <c r="O13" s="2">
        <f t="shared" si="24"/>
        <v>0.01695656472</v>
      </c>
      <c r="P13" s="2">
        <f t="shared" si="25"/>
        <v>0.01748130777</v>
      </c>
      <c r="Q13" s="2">
        <f t="shared" si="26"/>
        <v>0.03443787249</v>
      </c>
      <c r="R13" s="2">
        <f t="shared" si="27"/>
        <v>0.01053233748</v>
      </c>
      <c r="S13" s="6">
        <v>2.00000000001E-5</v>
      </c>
      <c r="T13" s="8">
        <f t="shared" si="10"/>
        <v>0.000004730445759</v>
      </c>
      <c r="U13" s="2">
        <v>6.80878</v>
      </c>
      <c r="V13" s="5">
        <f t="shared" si="11"/>
        <v>1.610428224</v>
      </c>
      <c r="W13" s="9">
        <f t="shared" si="12"/>
        <v>1.655403164</v>
      </c>
      <c r="X13" s="1"/>
    </row>
    <row r="14">
      <c r="A14" s="5" t="s">
        <v>50</v>
      </c>
      <c r="B14" s="2">
        <v>2.15580672E8</v>
      </c>
      <c r="C14" s="2">
        <v>1.35992512E8</v>
      </c>
      <c r="D14" s="2">
        <v>0.279828522369</v>
      </c>
      <c r="E14">
        <f t="shared" si="19"/>
        <v>0.06018771731</v>
      </c>
      <c r="F14">
        <f t="shared" si="20"/>
        <v>0.0379675914</v>
      </c>
      <c r="G14" s="2">
        <v>384.71</v>
      </c>
      <c r="H14" s="2">
        <v>224.44</v>
      </c>
      <c r="I14" s="2">
        <v>402.0</v>
      </c>
      <c r="J14" s="3">
        <v>61.7</v>
      </c>
      <c r="K14">
        <f t="shared" si="21"/>
        <v>98.363348</v>
      </c>
      <c r="L14">
        <f t="shared" si="22"/>
        <v>91.56948383</v>
      </c>
      <c r="M14">
        <f t="shared" ref="M14:N14" si="29">K14*1.25/16/8/E14/1000</f>
        <v>0.01595972755</v>
      </c>
      <c r="N14">
        <f t="shared" si="29"/>
        <v>0.02355254067</v>
      </c>
      <c r="O14" s="2">
        <f t="shared" si="24"/>
        <v>0.02752487033</v>
      </c>
      <c r="P14" s="2">
        <f t="shared" si="25"/>
        <v>0.02562375335</v>
      </c>
      <c r="Q14" s="2">
        <f t="shared" si="26"/>
        <v>0.05314862368</v>
      </c>
      <c r="R14" s="2">
        <f t="shared" si="27"/>
        <v>0.0124607641</v>
      </c>
      <c r="S14" s="3">
        <v>7.3E-4</v>
      </c>
      <c r="T14">
        <f t="shared" si="10"/>
        <v>0.0002042748213</v>
      </c>
      <c r="U14" s="2">
        <v>5.1844</v>
      </c>
      <c r="V14" s="5">
        <f t="shared" si="11"/>
        <v>1.450742991</v>
      </c>
      <c r="W14" s="2">
        <f t="shared" si="12"/>
        <v>1.516556654</v>
      </c>
      <c r="X14" s="2"/>
      <c r="Y14" s="2"/>
      <c r="Z14" s="2"/>
    </row>
    <row r="15">
      <c r="A15" s="5" t="s">
        <v>51</v>
      </c>
      <c r="B15" s="2">
        <v>5096832.0</v>
      </c>
      <c r="C15" s="2">
        <v>3220864.0</v>
      </c>
      <c r="D15" s="2">
        <v>0.032336</v>
      </c>
      <c r="E15">
        <f t="shared" si="19"/>
        <v>0.01231413904</v>
      </c>
      <c r="F15">
        <f t="shared" si="20"/>
        <v>0.007781729342</v>
      </c>
      <c r="G15" s="2">
        <v>384.71</v>
      </c>
      <c r="H15" s="2">
        <v>224.44</v>
      </c>
      <c r="I15" s="2">
        <v>402.0</v>
      </c>
      <c r="J15" s="3">
        <v>61.7</v>
      </c>
      <c r="K15">
        <f t="shared" si="21"/>
        <v>69.2011578</v>
      </c>
      <c r="L15">
        <f t="shared" si="22"/>
        <v>67.82196429</v>
      </c>
      <c r="M15">
        <f t="shared" ref="M15:N15" si="30">K15*1.25/16/8/E15/1000</f>
        <v>0.05487939956</v>
      </c>
      <c r="N15">
        <f t="shared" si="30"/>
        <v>0.08511268395</v>
      </c>
      <c r="O15" s="2">
        <f t="shared" si="24"/>
        <v>0.002237688639</v>
      </c>
      <c r="P15" s="2">
        <f t="shared" si="25"/>
        <v>0.002193091037</v>
      </c>
      <c r="Q15" s="2">
        <f t="shared" si="26"/>
        <v>0.004430779676</v>
      </c>
      <c r="R15" s="2">
        <f t="shared" si="27"/>
        <v>0.00143992208</v>
      </c>
      <c r="S15" s="3"/>
      <c r="T15">
        <f t="shared" si="10"/>
        <v>0</v>
      </c>
      <c r="U15" s="2">
        <v>5.87742</v>
      </c>
      <c r="V15" s="5">
        <f t="shared" si="11"/>
        <v>0.1900522531</v>
      </c>
      <c r="W15" s="2">
        <f t="shared" si="12"/>
        <v>0.1959229549</v>
      </c>
      <c r="X15" s="1"/>
    </row>
    <row r="16">
      <c r="A16" s="5" t="s">
        <v>52</v>
      </c>
      <c r="B16" s="2">
        <v>2.1132544E7</v>
      </c>
      <c r="C16" s="2">
        <v>1.4762752E7</v>
      </c>
      <c r="D16" s="2">
        <v>0.084911</v>
      </c>
      <c r="E16">
        <f t="shared" si="19"/>
        <v>0.01944365277</v>
      </c>
      <c r="F16">
        <f t="shared" si="20"/>
        <v>0.01358292801</v>
      </c>
      <c r="G16" s="2">
        <v>384.71</v>
      </c>
      <c r="H16" s="2">
        <v>224.44</v>
      </c>
      <c r="I16" s="2">
        <v>402.0</v>
      </c>
      <c r="J16" s="3">
        <v>61.7</v>
      </c>
      <c r="K16">
        <f t="shared" si="21"/>
        <v>73.54410108</v>
      </c>
      <c r="L16">
        <f t="shared" si="22"/>
        <v>72.38582529</v>
      </c>
      <c r="M16">
        <f t="shared" ref="M16:N16" si="31">K16*1.25/16/8/E16/1000</f>
        <v>0.0369377154</v>
      </c>
      <c r="N16">
        <f t="shared" si="31"/>
        <v>0.05204274253</v>
      </c>
      <c r="O16" s="2">
        <f t="shared" si="24"/>
        <v>0.006244703167</v>
      </c>
      <c r="P16" s="2">
        <f t="shared" si="25"/>
        <v>0.006146352811</v>
      </c>
      <c r="Q16" s="2">
        <f t="shared" si="26"/>
        <v>0.01239105598</v>
      </c>
      <c r="R16" s="2">
        <f t="shared" si="27"/>
        <v>0.00378108683</v>
      </c>
      <c r="S16" s="6"/>
      <c r="T16" s="8">
        <f t="shared" si="10"/>
        <v>0</v>
      </c>
      <c r="U16" s="2">
        <v>5.64387</v>
      </c>
      <c r="V16" s="5">
        <f t="shared" si="11"/>
        <v>0.4792266456</v>
      </c>
      <c r="W16" s="9">
        <f t="shared" si="12"/>
        <v>0.4953987884</v>
      </c>
      <c r="X16" s="1"/>
    </row>
    <row r="17">
      <c r="A17" s="5" t="s">
        <v>53</v>
      </c>
      <c r="B17" s="2">
        <v>5.4721024E7</v>
      </c>
      <c r="C17" s="2">
        <v>3.77104E7</v>
      </c>
      <c r="D17" s="2">
        <v>0.182253</v>
      </c>
      <c r="E17">
        <f t="shared" si="19"/>
        <v>0.02345684296</v>
      </c>
      <c r="F17">
        <f t="shared" si="20"/>
        <v>0.01616502883</v>
      </c>
      <c r="G17" s="2">
        <v>384.71</v>
      </c>
      <c r="H17" s="2">
        <v>224.44</v>
      </c>
      <c r="I17" s="2">
        <v>402.0</v>
      </c>
      <c r="J17" s="3">
        <v>61.7</v>
      </c>
      <c r="K17">
        <f t="shared" si="21"/>
        <v>75.98873589</v>
      </c>
      <c r="L17">
        <f t="shared" si="22"/>
        <v>74.41718983</v>
      </c>
      <c r="M17">
        <f t="shared" ref="M17:N17" si="32">K17*1.25/16/8/E17/1000</f>
        <v>0.03163586422</v>
      </c>
      <c r="N17">
        <f t="shared" si="32"/>
        <v>0.04495694854</v>
      </c>
      <c r="O17" s="2">
        <f t="shared" si="24"/>
        <v>0.01384917508</v>
      </c>
      <c r="P17" s="2">
        <f t="shared" si="25"/>
        <v>0.0135627561</v>
      </c>
      <c r="Q17" s="2">
        <f t="shared" si="26"/>
        <v>0.02741193118</v>
      </c>
      <c r="R17" s="2">
        <f t="shared" si="27"/>
        <v>0.00811572609</v>
      </c>
      <c r="T17">
        <f t="shared" si="10"/>
        <v>0</v>
      </c>
      <c r="U17" s="2">
        <v>5.37291</v>
      </c>
      <c r="V17" s="5">
        <f t="shared" si="11"/>
        <v>0.9792289662</v>
      </c>
      <c r="W17" s="2">
        <f t="shared" si="12"/>
        <v>1.014756624</v>
      </c>
      <c r="X17" s="1"/>
    </row>
    <row r="18">
      <c r="G18" s="2"/>
      <c r="H18" s="2"/>
      <c r="I18" s="2"/>
      <c r="O18" s="2"/>
      <c r="P18" s="2"/>
      <c r="Q18" s="2"/>
      <c r="R18" s="2"/>
      <c r="T18">
        <f t="shared" si="10"/>
        <v>0</v>
      </c>
      <c r="V18" s="5">
        <f t="shared" si="11"/>
        <v>0</v>
      </c>
      <c r="W18" s="2">
        <f t="shared" si="12"/>
        <v>0</v>
      </c>
      <c r="X18" s="1"/>
    </row>
    <row r="19">
      <c r="A19" s="2" t="s">
        <v>57</v>
      </c>
      <c r="B19" s="2"/>
      <c r="C19" s="2"/>
      <c r="D19" s="2"/>
      <c r="G19" s="2"/>
      <c r="H19" s="2"/>
      <c r="I19" s="2"/>
      <c r="J19" s="2"/>
      <c r="O19" s="2"/>
      <c r="P19" s="2"/>
      <c r="Q19" s="2"/>
      <c r="R19" s="2"/>
      <c r="T19">
        <f t="shared" si="10"/>
        <v>0</v>
      </c>
      <c r="V19" s="5">
        <f t="shared" si="11"/>
        <v>0</v>
      </c>
      <c r="W19" s="2">
        <f t="shared" si="12"/>
        <v>0</v>
      </c>
      <c r="X19" s="1"/>
    </row>
    <row r="20">
      <c r="A20" s="5" t="s">
        <v>47</v>
      </c>
      <c r="B20" s="2">
        <v>2.4882752E7</v>
      </c>
      <c r="C20" s="2">
        <v>1.264512E7</v>
      </c>
      <c r="D20" s="2">
        <v>0.07736</v>
      </c>
      <c r="E20">
        <f t="shared" ref="E20:E26" si="34">B20/16/D20/800/1000000</f>
        <v>0.02512881334</v>
      </c>
      <c r="F20">
        <f t="shared" ref="F20:F26" si="35">C20/16/D20/800/1000000</f>
        <v>0.01277016546</v>
      </c>
      <c r="G20" s="2">
        <v>384.71</v>
      </c>
      <c r="H20" s="2">
        <v>224.44</v>
      </c>
      <c r="I20" s="2">
        <v>402.0</v>
      </c>
      <c r="J20" s="3">
        <v>75.5</v>
      </c>
      <c r="K20">
        <f t="shared" ref="K20:K26" si="36">E20*H20+G20*E20+J20</f>
        <v>90.80721665</v>
      </c>
      <c r="L20">
        <f t="shared" ref="L20:L26" si="37">F20*I20+G20*F20+J20</f>
        <v>85.54641687</v>
      </c>
      <c r="M20">
        <f t="shared" ref="M20:N20" si="33">K20*1.25/16/8/E20/1000</f>
        <v>0.03528973744</v>
      </c>
      <c r="N20">
        <f t="shared" si="33"/>
        <v>0.06541921715</v>
      </c>
      <c r="O20" s="2">
        <f t="shared" ref="O20:O26" si="39">M20*8*B20/1000000000</f>
        <v>0.00702484628</v>
      </c>
      <c r="P20" s="2">
        <f t="shared" ref="P20:P26" si="40">N20*C20*8/1000000000</f>
        <v>0.006617870809</v>
      </c>
      <c r="Q20" s="2">
        <f t="shared" ref="Q20:Q26" si="41">O20+P20</f>
        <v>0.01364271709</v>
      </c>
      <c r="R20" s="2"/>
      <c r="T20">
        <f t="shared" si="10"/>
        <v>0</v>
      </c>
      <c r="U20" s="2">
        <v>4.95305</v>
      </c>
      <c r="V20" s="5">
        <f t="shared" si="11"/>
        <v>0.383167948</v>
      </c>
      <c r="W20" s="2">
        <f t="shared" si="12"/>
        <v>0.3968106651</v>
      </c>
      <c r="X20" s="1"/>
    </row>
    <row r="21">
      <c r="A21" s="5" t="s">
        <v>48</v>
      </c>
      <c r="B21" s="2">
        <v>1541120.0</v>
      </c>
      <c r="C21" s="2">
        <v>414080.0</v>
      </c>
      <c r="D21" s="2">
        <v>0.048869</v>
      </c>
      <c r="E21">
        <f t="shared" si="34"/>
        <v>0.002463729563</v>
      </c>
      <c r="F21">
        <f t="shared" si="35"/>
        <v>0.0006619738485</v>
      </c>
      <c r="G21" s="2">
        <v>384.71</v>
      </c>
      <c r="H21" s="2">
        <v>224.44</v>
      </c>
      <c r="I21" s="2">
        <v>402.0</v>
      </c>
      <c r="J21" s="3">
        <v>75.5</v>
      </c>
      <c r="K21">
        <f t="shared" si="36"/>
        <v>77.00078086</v>
      </c>
      <c r="L21">
        <f t="shared" si="37"/>
        <v>76.02078145</v>
      </c>
      <c r="M21">
        <f t="shared" ref="M21:N21" si="38">K21*1.25/16/8/E21/1000</f>
        <v>0.3052123748</v>
      </c>
      <c r="N21">
        <f t="shared" si="38"/>
        <v>1.121480019</v>
      </c>
      <c r="O21" s="2">
        <f t="shared" si="39"/>
        <v>0.00376295116</v>
      </c>
      <c r="P21" s="2">
        <f t="shared" si="40"/>
        <v>0.003715059569</v>
      </c>
      <c r="Q21" s="2">
        <f t="shared" si="41"/>
        <v>0.007478010729</v>
      </c>
      <c r="R21" s="2"/>
      <c r="T21">
        <f t="shared" si="10"/>
        <v>0</v>
      </c>
      <c r="U21" s="2">
        <v>7.06158</v>
      </c>
      <c r="V21" s="5">
        <f t="shared" si="11"/>
        <v>0.345092353</v>
      </c>
      <c r="W21" s="2">
        <f t="shared" si="12"/>
        <v>0.3525703637</v>
      </c>
      <c r="X21" s="1"/>
    </row>
    <row r="22">
      <c r="A22" s="5" t="s">
        <v>49</v>
      </c>
      <c r="B22" s="2">
        <v>4.808416E7</v>
      </c>
      <c r="C22" s="2">
        <v>4.6976448E7</v>
      </c>
      <c r="D22" s="2">
        <v>0.240866485074</v>
      </c>
      <c r="E22">
        <f t="shared" si="34"/>
        <v>0.01559608843</v>
      </c>
      <c r="F22">
        <f t="shared" si="35"/>
        <v>0.01523680224</v>
      </c>
      <c r="G22" s="2">
        <v>384.71</v>
      </c>
      <c r="H22" s="2">
        <v>224.44</v>
      </c>
      <c r="I22" s="2">
        <v>402.0</v>
      </c>
      <c r="J22" s="3">
        <v>75.5</v>
      </c>
      <c r="K22">
        <f t="shared" si="36"/>
        <v>85.00035726</v>
      </c>
      <c r="L22">
        <f t="shared" si="37"/>
        <v>87.48694469</v>
      </c>
      <c r="M22">
        <f t="shared" ref="M22:N22" si="42">K22*1.25/16/8/E22/1000</f>
        <v>0.05322370528</v>
      </c>
      <c r="N22">
        <f t="shared" si="42"/>
        <v>0.05607244097</v>
      </c>
      <c r="O22" s="2">
        <f t="shared" si="39"/>
        <v>0.02047373728</v>
      </c>
      <c r="P22" s="2">
        <f t="shared" si="40"/>
        <v>0.02107267286</v>
      </c>
      <c r="Q22" s="2">
        <f t="shared" si="41"/>
        <v>0.04154641014</v>
      </c>
      <c r="R22" s="2"/>
      <c r="T22">
        <f t="shared" si="10"/>
        <v>0</v>
      </c>
      <c r="U22" s="2">
        <v>6.70718</v>
      </c>
      <c r="V22" s="5">
        <f t="shared" si="11"/>
        <v>1.615534871</v>
      </c>
      <c r="W22" s="2">
        <f t="shared" si="12"/>
        <v>1.657081282</v>
      </c>
    </row>
    <row r="23">
      <c r="A23" s="5" t="s">
        <v>50</v>
      </c>
      <c r="B23" s="2">
        <v>2.0807776E8</v>
      </c>
      <c r="C23" s="2">
        <v>1.35534976E8</v>
      </c>
      <c r="D23" s="2">
        <v>0.300097</v>
      </c>
      <c r="E23">
        <f t="shared" si="34"/>
        <v>0.05416940189</v>
      </c>
      <c r="F23">
        <f t="shared" si="35"/>
        <v>0.03528415812</v>
      </c>
      <c r="G23" s="2">
        <v>384.71</v>
      </c>
      <c r="H23" s="2">
        <v>224.44</v>
      </c>
      <c r="I23" s="2">
        <v>402.0</v>
      </c>
      <c r="J23" s="3">
        <v>75.5</v>
      </c>
      <c r="K23">
        <f t="shared" si="36"/>
        <v>108.4972912</v>
      </c>
      <c r="L23">
        <f t="shared" si="37"/>
        <v>103.2584</v>
      </c>
      <c r="M23">
        <f t="shared" ref="M23:N23" si="43">K23*1.25/16/8/E23/1000</f>
        <v>0.019559822</v>
      </c>
      <c r="N23">
        <f t="shared" si="43"/>
        <v>0.02857891095</v>
      </c>
      <c r="O23" s="2">
        <f t="shared" si="39"/>
        <v>0.03255971159</v>
      </c>
      <c r="P23" s="2">
        <f t="shared" si="40"/>
        <v>0.03098753608</v>
      </c>
      <c r="Q23" s="2">
        <f t="shared" si="41"/>
        <v>0.06354724766</v>
      </c>
      <c r="R23" s="2"/>
      <c r="T23">
        <f t="shared" si="10"/>
        <v>0</v>
      </c>
      <c r="U23" s="2">
        <v>5.12332</v>
      </c>
      <c r="V23" s="5">
        <f t="shared" si="11"/>
        <v>1.537492962</v>
      </c>
      <c r="W23" s="2">
        <f t="shared" si="12"/>
        <v>1.60104021</v>
      </c>
    </row>
    <row r="24">
      <c r="A24" s="5" t="s">
        <v>51</v>
      </c>
      <c r="B24" s="2">
        <v>4910272.0</v>
      </c>
      <c r="C24" s="2">
        <v>3220864.0</v>
      </c>
      <c r="D24" s="2">
        <v>0.033145</v>
      </c>
      <c r="E24">
        <f t="shared" si="34"/>
        <v>0.01157384221</v>
      </c>
      <c r="F24">
        <f t="shared" si="35"/>
        <v>0.007591793634</v>
      </c>
      <c r="G24" s="2">
        <v>384.71</v>
      </c>
      <c r="H24" s="2">
        <v>224.44</v>
      </c>
      <c r="I24" s="2">
        <v>402.0</v>
      </c>
      <c r="J24" s="3">
        <v>75.5</v>
      </c>
      <c r="K24">
        <f t="shared" si="36"/>
        <v>82.55020598</v>
      </c>
      <c r="L24">
        <f t="shared" si="37"/>
        <v>81.47253997</v>
      </c>
      <c r="M24">
        <f t="shared" ref="M24:N24" si="44">K24*1.25/16/8/E24/1000</f>
        <v>0.06965313167</v>
      </c>
      <c r="N24">
        <f t="shared" si="44"/>
        <v>0.1048013568</v>
      </c>
      <c r="O24" s="2">
        <f t="shared" si="39"/>
        <v>0.002736126577</v>
      </c>
      <c r="P24" s="2">
        <f t="shared" si="40"/>
        <v>0.002700407337</v>
      </c>
      <c r="Q24" s="2">
        <f t="shared" si="41"/>
        <v>0.005436533915</v>
      </c>
      <c r="R24" s="2"/>
      <c r="T24">
        <f t="shared" si="10"/>
        <v>0</v>
      </c>
      <c r="U24" s="2">
        <v>5.83688</v>
      </c>
      <c r="V24" s="5">
        <f t="shared" si="11"/>
        <v>0.1934633876</v>
      </c>
      <c r="W24" s="2">
        <f t="shared" si="12"/>
        <v>0.1988999215</v>
      </c>
    </row>
    <row r="25">
      <c r="A25" s="5" t="s">
        <v>52</v>
      </c>
      <c r="B25" s="2">
        <v>2.1132544E7</v>
      </c>
      <c r="C25" s="2">
        <v>1.4762752E7</v>
      </c>
      <c r="D25" s="2">
        <v>0.088246</v>
      </c>
      <c r="E25">
        <f t="shared" si="34"/>
        <v>0.01870883666</v>
      </c>
      <c r="F25">
        <f t="shared" si="35"/>
        <v>0.01306960089</v>
      </c>
      <c r="G25" s="2">
        <v>384.71</v>
      </c>
      <c r="H25" s="2">
        <v>224.44</v>
      </c>
      <c r="I25" s="2">
        <v>402.0</v>
      </c>
      <c r="J25" s="3">
        <v>75.5</v>
      </c>
      <c r="K25">
        <f t="shared" si="36"/>
        <v>86.89648785</v>
      </c>
      <c r="L25">
        <f t="shared" si="37"/>
        <v>85.78198571</v>
      </c>
      <c r="M25">
        <f t="shared" ref="M25:N25" si="45">K25*1.25/16/8/E25/1000</f>
        <v>0.04535816575</v>
      </c>
      <c r="N25">
        <f t="shared" si="45"/>
        <v>0.06409642585</v>
      </c>
      <c r="O25" s="2">
        <f t="shared" si="39"/>
        <v>0.007668267467</v>
      </c>
      <c r="P25" s="2">
        <f t="shared" si="40"/>
        <v>0.007569917111</v>
      </c>
      <c r="Q25" s="2">
        <f t="shared" si="41"/>
        <v>0.01523818458</v>
      </c>
      <c r="R25" s="2"/>
      <c r="T25">
        <f t="shared" si="10"/>
        <v>0</v>
      </c>
      <c r="U25" s="2">
        <v>5.58363</v>
      </c>
      <c r="V25" s="5">
        <f t="shared" si="11"/>
        <v>0.492733013</v>
      </c>
      <c r="W25" s="2">
        <f t="shared" si="12"/>
        <v>0.5079711976</v>
      </c>
    </row>
    <row r="26">
      <c r="A26" s="5" t="s">
        <v>53</v>
      </c>
      <c r="B26" s="2">
        <v>5.2989696E7</v>
      </c>
      <c r="C26" s="2">
        <v>3.7710656E7</v>
      </c>
      <c r="D26" s="2">
        <v>0.190189</v>
      </c>
      <c r="E26">
        <f t="shared" si="34"/>
        <v>0.021766874</v>
      </c>
      <c r="F26">
        <f t="shared" si="35"/>
        <v>0.01549061723</v>
      </c>
      <c r="G26" s="2">
        <v>384.71</v>
      </c>
      <c r="H26" s="2">
        <v>224.44</v>
      </c>
      <c r="I26" s="2">
        <v>402.0</v>
      </c>
      <c r="J26" s="3">
        <v>75.5</v>
      </c>
      <c r="K26">
        <f t="shared" si="36"/>
        <v>88.7592913</v>
      </c>
      <c r="L26">
        <f t="shared" si="37"/>
        <v>87.68662348</v>
      </c>
      <c r="M26">
        <f t="shared" ref="M26:N26" si="46">K26*1.25/16/8/E26/1000</f>
        <v>0.0398215175</v>
      </c>
      <c r="N26">
        <f t="shared" si="46"/>
        <v>0.05527957149</v>
      </c>
      <c r="O26" s="2">
        <f t="shared" si="39"/>
        <v>0.01688104085</v>
      </c>
      <c r="P26" s="2">
        <f t="shared" si="40"/>
        <v>0.01667703123</v>
      </c>
      <c r="Q26" s="2">
        <f t="shared" si="41"/>
        <v>0.03355807209</v>
      </c>
      <c r="R26" s="2"/>
      <c r="T26">
        <f t="shared" si="10"/>
        <v>0</v>
      </c>
      <c r="U26" s="2">
        <v>5.29958</v>
      </c>
      <c r="V26" s="5">
        <f t="shared" si="11"/>
        <v>1.007921821</v>
      </c>
      <c r="W26" s="2">
        <f t="shared" si="12"/>
        <v>1.041479893</v>
      </c>
    </row>
    <row r="27">
      <c r="G27" s="2"/>
      <c r="H27" s="2"/>
      <c r="I27" s="2"/>
      <c r="O27" s="2"/>
      <c r="P27" s="2"/>
      <c r="Q27" s="2"/>
      <c r="R27" s="2"/>
      <c r="T27">
        <f t="shared" si="10"/>
        <v>0</v>
      </c>
      <c r="V27" s="5">
        <f t="shared" si="11"/>
        <v>0</v>
      </c>
      <c r="W27" s="2">
        <f t="shared" si="12"/>
        <v>0</v>
      </c>
    </row>
    <row r="28">
      <c r="A28" s="2" t="s">
        <v>58</v>
      </c>
      <c r="B28" s="2"/>
      <c r="C28" s="2"/>
      <c r="D28" s="2"/>
      <c r="G28" s="2"/>
      <c r="H28" s="2"/>
      <c r="I28" s="2"/>
      <c r="J28" s="2"/>
      <c r="O28" s="2"/>
      <c r="P28" s="2"/>
      <c r="Q28" s="2"/>
      <c r="R28" s="2"/>
      <c r="T28">
        <f t="shared" si="10"/>
        <v>0</v>
      </c>
      <c r="V28" s="5">
        <f t="shared" si="11"/>
        <v>0</v>
      </c>
      <c r="W28" s="2">
        <f t="shared" si="12"/>
        <v>0</v>
      </c>
    </row>
    <row r="29">
      <c r="A29" s="5" t="s">
        <v>47</v>
      </c>
      <c r="B29" s="2">
        <v>2.60976E7</v>
      </c>
      <c r="C29" s="2">
        <v>1.2697984E7</v>
      </c>
      <c r="D29" s="2">
        <v>0.076615369272</v>
      </c>
      <c r="E29">
        <f t="shared" ref="E29:E35" si="48">B29/16/D29/800/1000000</f>
        <v>0.02661182762</v>
      </c>
      <c r="F29">
        <f t="shared" ref="F29:F35" si="49">C29/16/D29/800/1000000</f>
        <v>0.01294818532</v>
      </c>
      <c r="G29" s="2">
        <v>384.71</v>
      </c>
      <c r="H29" s="2">
        <v>224.44</v>
      </c>
      <c r="I29" s="2">
        <v>402.0</v>
      </c>
      <c r="J29" s="3">
        <v>63.1</v>
      </c>
      <c r="K29">
        <f t="shared" ref="K29:K35" si="50">E29*H29+G29*E29+J29</f>
        <v>79.31059479</v>
      </c>
      <c r="L29">
        <f t="shared" ref="L29:L35" si="51">F29*I29+G29*F29+J29</f>
        <v>73.28646688</v>
      </c>
      <c r="M29">
        <f t="shared" ref="M29:N29" si="47">K29*1.25/16/8/E29/1000</f>
        <v>0.02910425914</v>
      </c>
      <c r="N29">
        <f t="shared" si="47"/>
        <v>0.05527323985</v>
      </c>
      <c r="O29" s="2">
        <f t="shared" ref="O29:O35" si="53">M29*8*B29/1000000000</f>
        <v>0.006076410507</v>
      </c>
      <c r="P29" s="2">
        <f t="shared" ref="P29:P35" si="54">N29*C29*8/1000000000</f>
        <v>0.005614869722</v>
      </c>
      <c r="Q29" s="2">
        <f t="shared" ref="Q29:Q35" si="55">O29+P29</f>
        <v>0.01169128023</v>
      </c>
      <c r="R29" s="2">
        <f t="shared" ref="R29:R35" si="56">(0.03172+0.01281)*D29</f>
        <v>0.003411682394</v>
      </c>
      <c r="S29" s="2">
        <v>1.2E-4</v>
      </c>
      <c r="T29">
        <f t="shared" si="10"/>
        <v>0.000009193844313</v>
      </c>
      <c r="U29" s="2">
        <v>4.95305</v>
      </c>
      <c r="V29" s="5">
        <f t="shared" si="11"/>
        <v>0.3794797548</v>
      </c>
      <c r="W29" s="2">
        <f t="shared" si="12"/>
        <v>0.3945919112</v>
      </c>
      <c r="X29" s="2"/>
      <c r="Y29" s="2"/>
      <c r="Z29" s="2"/>
    </row>
    <row r="30">
      <c r="A30" s="5" t="s">
        <v>48</v>
      </c>
      <c r="B30" s="2">
        <v>1584000.0</v>
      </c>
      <c r="C30" s="2">
        <v>413888.0</v>
      </c>
      <c r="D30" s="2">
        <v>0.04876</v>
      </c>
      <c r="E30">
        <f t="shared" si="48"/>
        <v>0.002537940935</v>
      </c>
      <c r="F30">
        <f t="shared" si="49"/>
        <v>0.0006631460213</v>
      </c>
      <c r="G30" s="2">
        <v>384.71</v>
      </c>
      <c r="H30" s="2">
        <v>224.44</v>
      </c>
      <c r="I30" s="2">
        <v>402.0</v>
      </c>
      <c r="J30" s="3">
        <v>63.1</v>
      </c>
      <c r="K30">
        <f t="shared" si="50"/>
        <v>64.64598672</v>
      </c>
      <c r="L30">
        <f t="shared" si="51"/>
        <v>63.62170361</v>
      </c>
      <c r="M30">
        <f t="shared" ref="M30:N30" si="52">K30*1.25/16/8/E30/1000</f>
        <v>0.2487482885</v>
      </c>
      <c r="N30">
        <f t="shared" si="52"/>
        <v>0.9369063212</v>
      </c>
      <c r="O30" s="2">
        <f t="shared" si="53"/>
        <v>0.003152138313</v>
      </c>
      <c r="P30" s="2">
        <f t="shared" si="54"/>
        <v>0.003102194268</v>
      </c>
      <c r="Q30" s="2">
        <f t="shared" si="55"/>
        <v>0.00625433258</v>
      </c>
      <c r="R30" s="2">
        <f t="shared" si="56"/>
        <v>0.0021712828</v>
      </c>
      <c r="T30">
        <f t="shared" si="10"/>
        <v>0</v>
      </c>
      <c r="U30" s="2">
        <v>7.06158</v>
      </c>
      <c r="V30" s="5">
        <f t="shared" si="11"/>
        <v>0.3443226408</v>
      </c>
      <c r="W30" s="2">
        <f t="shared" si="12"/>
        <v>0.3527482562</v>
      </c>
      <c r="X30" s="2"/>
      <c r="Y30" s="2"/>
    </row>
    <row r="31">
      <c r="A31" s="5" t="s">
        <v>49</v>
      </c>
      <c r="B31" s="2">
        <v>4.965632E7</v>
      </c>
      <c r="C31" s="2">
        <v>4.6997184E7</v>
      </c>
      <c r="D31" s="2">
        <v>0.237567827034</v>
      </c>
      <c r="E31">
        <f t="shared" si="48"/>
        <v>0.01632965224</v>
      </c>
      <c r="F31">
        <f t="shared" si="49"/>
        <v>0.01545518619</v>
      </c>
      <c r="G31" s="2">
        <v>384.71</v>
      </c>
      <c r="H31" s="2">
        <v>224.44</v>
      </c>
      <c r="I31" s="2">
        <v>402.0</v>
      </c>
      <c r="J31" s="3">
        <v>63.1</v>
      </c>
      <c r="K31">
        <f t="shared" si="50"/>
        <v>73.04720766</v>
      </c>
      <c r="L31">
        <f t="shared" si="51"/>
        <v>75.25874953</v>
      </c>
      <c r="M31">
        <f t="shared" ref="M31:N31" si="57">K31*1.25/16/8/E31/1000</f>
        <v>0.04368443532</v>
      </c>
      <c r="N31">
        <f t="shared" si="57"/>
        <v>0.04755353425</v>
      </c>
      <c r="O31" s="2">
        <f t="shared" si="53"/>
        <v>0.0173536664</v>
      </c>
      <c r="P31" s="2">
        <f t="shared" si="54"/>
        <v>0.01787905759</v>
      </c>
      <c r="Q31" s="2">
        <f t="shared" si="55"/>
        <v>0.03523272399</v>
      </c>
      <c r="R31" s="2">
        <f t="shared" si="56"/>
        <v>0.01057889534</v>
      </c>
      <c r="S31" s="9">
        <v>1.00000000001E-5</v>
      </c>
      <c r="T31" s="8">
        <f t="shared" si="10"/>
        <v>0.00000237567827</v>
      </c>
      <c r="U31" s="2">
        <v>6.70718</v>
      </c>
      <c r="V31" s="5">
        <f t="shared" si="11"/>
        <v>1.593410178</v>
      </c>
      <c r="W31" s="9">
        <f t="shared" si="12"/>
        <v>1.639224173</v>
      </c>
      <c r="X31" s="2"/>
      <c r="Y31" s="2"/>
    </row>
    <row r="32">
      <c r="A32" s="5" t="s">
        <v>50</v>
      </c>
      <c r="B32" s="2">
        <v>2.15580672E8</v>
      </c>
      <c r="C32" s="2">
        <v>1.35992512E8</v>
      </c>
      <c r="D32" s="2">
        <v>0.285165341541</v>
      </c>
      <c r="E32">
        <f t="shared" si="48"/>
        <v>0.05906131478</v>
      </c>
      <c r="F32">
        <f t="shared" si="49"/>
        <v>0.03725703461</v>
      </c>
      <c r="G32" s="2">
        <v>384.71</v>
      </c>
      <c r="H32" s="2">
        <v>224.44</v>
      </c>
      <c r="I32" s="2">
        <v>402.0</v>
      </c>
      <c r="J32" s="3">
        <v>63.1</v>
      </c>
      <c r="K32">
        <f t="shared" si="50"/>
        <v>99.0771999</v>
      </c>
      <c r="L32">
        <f t="shared" si="51"/>
        <v>92.4104817</v>
      </c>
      <c r="M32">
        <f t="shared" ref="M32:N32" si="58">K32*1.25/16/8/E32/1000</f>
        <v>0.0163821409</v>
      </c>
      <c r="N32">
        <f t="shared" si="58"/>
        <v>0.02422216689</v>
      </c>
      <c r="O32" s="2">
        <f t="shared" si="53"/>
        <v>0.02825338355</v>
      </c>
      <c r="P32" s="2">
        <f t="shared" si="54"/>
        <v>0.02635226658</v>
      </c>
      <c r="Q32" s="2">
        <f t="shared" si="55"/>
        <v>0.05460565012</v>
      </c>
      <c r="R32" s="2">
        <f t="shared" si="56"/>
        <v>0.01269841266</v>
      </c>
      <c r="S32" s="2">
        <v>7.3E-4</v>
      </c>
      <c r="T32">
        <f t="shared" si="10"/>
        <v>0.0002081706993</v>
      </c>
      <c r="U32" s="2">
        <v>5.12332</v>
      </c>
      <c r="V32" s="5">
        <f t="shared" si="11"/>
        <v>1.460993298</v>
      </c>
      <c r="W32" s="2">
        <f t="shared" si="12"/>
        <v>1.528505531</v>
      </c>
      <c r="X32" s="2"/>
      <c r="Y32" s="2"/>
    </row>
    <row r="33">
      <c r="A33" s="5" t="s">
        <v>51</v>
      </c>
      <c r="B33" s="2">
        <v>5097088.0</v>
      </c>
      <c r="C33" s="2">
        <v>3220992.0</v>
      </c>
      <c r="D33" s="2">
        <v>0.032456</v>
      </c>
      <c r="E33">
        <f t="shared" si="48"/>
        <v>0.01226922603</v>
      </c>
      <c r="F33">
        <f t="shared" si="49"/>
        <v>0.00775326596</v>
      </c>
      <c r="G33" s="2">
        <v>384.71</v>
      </c>
      <c r="H33" s="2">
        <v>224.44</v>
      </c>
      <c r="I33" s="2">
        <v>402.0</v>
      </c>
      <c r="J33" s="3">
        <v>63.1</v>
      </c>
      <c r="K33">
        <f t="shared" si="50"/>
        <v>70.57379904</v>
      </c>
      <c r="L33">
        <f t="shared" si="51"/>
        <v>69.19957186</v>
      </c>
      <c r="M33">
        <f t="shared" ref="M33:N33" si="59">K33*1.25/16/8/E33/1000</f>
        <v>0.05617283882</v>
      </c>
      <c r="N33">
        <f t="shared" si="59"/>
        <v>0.08716031057</v>
      </c>
      <c r="O33" s="2">
        <f t="shared" si="53"/>
        <v>0.002290543222</v>
      </c>
      <c r="P33" s="2">
        <f t="shared" si="54"/>
        <v>0.002245941304</v>
      </c>
      <c r="Q33" s="2">
        <f t="shared" si="55"/>
        <v>0.004536484526</v>
      </c>
      <c r="R33" s="2">
        <f t="shared" si="56"/>
        <v>0.00144526568</v>
      </c>
      <c r="T33">
        <f t="shared" si="10"/>
        <v>0</v>
      </c>
      <c r="U33" s="2">
        <v>5.83688</v>
      </c>
      <c r="V33" s="5">
        <f t="shared" si="11"/>
        <v>0.1894417773</v>
      </c>
      <c r="W33" s="2">
        <f t="shared" si="12"/>
        <v>0.1954235275</v>
      </c>
      <c r="X33" s="2"/>
      <c r="Y33" s="2"/>
    </row>
    <row r="34">
      <c r="A34" s="5" t="s">
        <v>52</v>
      </c>
      <c r="B34" s="2">
        <v>2.1132544E7</v>
      </c>
      <c r="C34" s="2">
        <v>1.4762752E7</v>
      </c>
      <c r="D34" s="2">
        <v>0.085335</v>
      </c>
      <c r="E34">
        <f t="shared" si="48"/>
        <v>0.019347044</v>
      </c>
      <c r="F34">
        <f t="shared" si="49"/>
        <v>0.01351543915</v>
      </c>
      <c r="G34" s="2">
        <v>384.71</v>
      </c>
      <c r="H34" s="2">
        <v>224.44</v>
      </c>
      <c r="I34" s="2">
        <v>402.0</v>
      </c>
      <c r="J34" s="3">
        <v>63.1</v>
      </c>
      <c r="K34">
        <f t="shared" si="50"/>
        <v>74.88525185</v>
      </c>
      <c r="L34">
        <f t="shared" si="51"/>
        <v>73.73273113</v>
      </c>
      <c r="M34">
        <f t="shared" ref="M34:N34" si="60">K34*1.25/16/8/E34/1000</f>
        <v>0.03779912257</v>
      </c>
      <c r="N34">
        <f t="shared" si="60"/>
        <v>0.05327582733</v>
      </c>
      <c r="O34" s="2">
        <f t="shared" si="53"/>
        <v>0.006390332967</v>
      </c>
      <c r="P34" s="2">
        <f t="shared" si="54"/>
        <v>0.006291982611</v>
      </c>
      <c r="Q34" s="2">
        <f t="shared" si="55"/>
        <v>0.01268231558</v>
      </c>
      <c r="R34" s="2">
        <f t="shared" si="56"/>
        <v>0.00379996755</v>
      </c>
      <c r="S34" s="9"/>
      <c r="T34" s="8">
        <f t="shared" si="10"/>
        <v>0</v>
      </c>
      <c r="U34" s="2">
        <v>5.58363</v>
      </c>
      <c r="V34" s="5">
        <f t="shared" si="11"/>
        <v>0.4764790661</v>
      </c>
      <c r="W34" s="9">
        <f t="shared" si="12"/>
        <v>0.4929613492</v>
      </c>
      <c r="X34" s="2"/>
      <c r="Y34" s="2"/>
    </row>
    <row r="35">
      <c r="A35" s="5" t="s">
        <v>53</v>
      </c>
      <c r="B35" s="2">
        <v>5.4720896E7</v>
      </c>
      <c r="C35" s="2">
        <v>3.77104E7</v>
      </c>
      <c r="D35" s="2">
        <v>0.183194</v>
      </c>
      <c r="E35">
        <f t="shared" si="48"/>
        <v>0.02333629922</v>
      </c>
      <c r="F35">
        <f t="shared" si="49"/>
        <v>0.01608199504</v>
      </c>
      <c r="G35" s="2">
        <v>384.71</v>
      </c>
      <c r="H35" s="2">
        <v>224.44</v>
      </c>
      <c r="I35" s="2">
        <v>402.0</v>
      </c>
      <c r="J35" s="3">
        <v>63.1</v>
      </c>
      <c r="K35">
        <f t="shared" si="50"/>
        <v>77.31530667</v>
      </c>
      <c r="L35">
        <f t="shared" si="51"/>
        <v>75.75186632</v>
      </c>
      <c r="M35">
        <f t="shared" ref="M35:N35" si="61">K35*1.25/16/8/E35/1000</f>
        <v>0.03235441423</v>
      </c>
      <c r="N35">
        <f t="shared" si="61"/>
        <v>0.0459995366</v>
      </c>
      <c r="O35" s="2">
        <f t="shared" si="53"/>
        <v>0.01416370029</v>
      </c>
      <c r="P35" s="2">
        <f t="shared" si="54"/>
        <v>0.0138772874</v>
      </c>
      <c r="Q35" s="2">
        <f t="shared" si="55"/>
        <v>0.02804098769</v>
      </c>
      <c r="R35" s="2">
        <f t="shared" si="56"/>
        <v>0.00815762882</v>
      </c>
      <c r="T35">
        <f t="shared" si="10"/>
        <v>0</v>
      </c>
      <c r="U35" s="2">
        <v>5.29958</v>
      </c>
      <c r="V35" s="5">
        <f t="shared" si="11"/>
        <v>0.9708512585</v>
      </c>
      <c r="W35" s="2">
        <f t="shared" si="12"/>
        <v>1.007049875</v>
      </c>
      <c r="X35" s="2"/>
      <c r="Y35" s="2"/>
    </row>
    <row r="36">
      <c r="A36" s="5"/>
      <c r="G36" s="2"/>
      <c r="H36" s="2"/>
      <c r="I36" s="2"/>
      <c r="O36" s="2"/>
      <c r="P36" s="2"/>
      <c r="Q36" s="2"/>
      <c r="R36" s="2"/>
      <c r="T36">
        <f t="shared" si="10"/>
        <v>0</v>
      </c>
      <c r="V36" s="5">
        <f t="shared" si="11"/>
        <v>0</v>
      </c>
      <c r="W36" s="2">
        <f t="shared" si="12"/>
        <v>0</v>
      </c>
      <c r="X36" s="2"/>
      <c r="Y36" s="2"/>
    </row>
    <row r="37">
      <c r="A37" s="2" t="s">
        <v>60</v>
      </c>
      <c r="B37" s="2"/>
      <c r="C37" s="2"/>
      <c r="D37" s="2"/>
      <c r="G37" s="2"/>
      <c r="H37" s="2"/>
      <c r="I37" s="2"/>
      <c r="J37" s="2"/>
      <c r="O37" s="2"/>
      <c r="P37" s="2"/>
      <c r="Q37" s="2"/>
      <c r="R37" s="2"/>
      <c r="T37">
        <f t="shared" si="10"/>
        <v>0</v>
      </c>
      <c r="V37" s="5">
        <f t="shared" si="11"/>
        <v>0</v>
      </c>
      <c r="W37" s="2">
        <f t="shared" si="12"/>
        <v>0</v>
      </c>
    </row>
    <row r="38">
      <c r="A38" s="5" t="s">
        <v>47</v>
      </c>
      <c r="B38" s="2">
        <v>2.4882688E7</v>
      </c>
      <c r="C38" s="2">
        <v>1.264512E7</v>
      </c>
      <c r="D38" s="2">
        <v>0.079038</v>
      </c>
      <c r="E38">
        <f t="shared" ref="E38:E44" si="63">B38/16/D38/800/1000000</f>
        <v>0.02459525798</v>
      </c>
      <c r="F38">
        <f t="shared" ref="F38:F44" si="64">C38/16/D38/800/1000000</f>
        <v>0.01249905109</v>
      </c>
      <c r="G38" s="2">
        <v>384.71</v>
      </c>
      <c r="H38" s="2">
        <v>224.44</v>
      </c>
      <c r="I38" s="2">
        <v>402.0</v>
      </c>
      <c r="J38" s="3">
        <v>86.7</v>
      </c>
      <c r="K38">
        <f t="shared" ref="K38:K44" si="65">E38*H38+G38*E38+J38</f>
        <v>101.6822014</v>
      </c>
      <c r="L38">
        <f t="shared" ref="L38:L44" si="66">F38*I38+G38*F38+J38</f>
        <v>96.53312848</v>
      </c>
      <c r="M38">
        <f t="shared" ref="M38:N38" si="62">K38*1.25/16/8/E38/1000</f>
        <v>0.04037323979</v>
      </c>
      <c r="N38">
        <f t="shared" si="62"/>
        <v>0.07542223214</v>
      </c>
      <c r="O38" s="2">
        <f t="shared" ref="O38:O44" si="68">M38*8*B38/1000000000</f>
        <v>0.008036757834</v>
      </c>
      <c r="P38" s="2">
        <f t="shared" ref="P38:P44" si="69">N38*C38*8/1000000000</f>
        <v>0.007629785409</v>
      </c>
      <c r="Q38" s="2">
        <f t="shared" ref="Q38:Q44" si="70">O38+P38</f>
        <v>0.01566654324</v>
      </c>
      <c r="R38" s="2"/>
      <c r="T38">
        <f t="shared" si="10"/>
        <v>0</v>
      </c>
      <c r="U38" s="2">
        <v>4.8967</v>
      </c>
      <c r="V38" s="5">
        <f t="shared" si="11"/>
        <v>0.3870253746</v>
      </c>
      <c r="W38" s="2">
        <f t="shared" si="12"/>
        <v>0.4026919178</v>
      </c>
    </row>
    <row r="39">
      <c r="A39" s="5" t="s">
        <v>48</v>
      </c>
      <c r="B39" s="2">
        <v>1540736.0</v>
      </c>
      <c r="C39" s="2">
        <v>414080.0</v>
      </c>
      <c r="D39" s="2">
        <v>0.048963</v>
      </c>
      <c r="E39">
        <f t="shared" si="63"/>
        <v>0.002458386945</v>
      </c>
      <c r="F39">
        <f t="shared" si="64"/>
        <v>0.0006607029798</v>
      </c>
      <c r="G39" s="2">
        <v>384.71</v>
      </c>
      <c r="H39" s="2">
        <v>224.44</v>
      </c>
      <c r="I39" s="2">
        <v>402.0</v>
      </c>
      <c r="J39" s="3">
        <v>86.7</v>
      </c>
      <c r="K39">
        <f t="shared" si="65"/>
        <v>88.19752641</v>
      </c>
      <c r="L39">
        <f t="shared" si="66"/>
        <v>87.21978164</v>
      </c>
      <c r="M39">
        <f t="shared" ref="M39:N39" si="67">K39*1.25/16/8/E39/1000</f>
        <v>0.3503532959</v>
      </c>
      <c r="N39">
        <f t="shared" si="67"/>
        <v>1.289165792</v>
      </c>
      <c r="O39" s="2">
        <f t="shared" si="68"/>
        <v>0.004318415486</v>
      </c>
      <c r="P39" s="2">
        <f t="shared" si="69"/>
        <v>0.004270542169</v>
      </c>
      <c r="Q39" s="2">
        <f t="shared" si="70"/>
        <v>0.008588957654</v>
      </c>
      <c r="R39" s="2"/>
      <c r="T39">
        <f t="shared" si="10"/>
        <v>0</v>
      </c>
      <c r="U39" s="2">
        <v>7.05113</v>
      </c>
      <c r="V39" s="5">
        <f t="shared" si="11"/>
        <v>0.3452444782</v>
      </c>
      <c r="W39" s="2">
        <f t="shared" si="12"/>
        <v>0.3538334358</v>
      </c>
    </row>
    <row r="40">
      <c r="A40" s="5" t="s">
        <v>49</v>
      </c>
      <c r="B40" s="2">
        <v>4.8084224E7</v>
      </c>
      <c r="C40" s="2">
        <v>4.6976384E7</v>
      </c>
      <c r="D40" s="2">
        <v>0.25673928705</v>
      </c>
      <c r="E40">
        <f t="shared" si="63"/>
        <v>0.01463188608</v>
      </c>
      <c r="F40">
        <f t="shared" si="64"/>
        <v>0.01429477367</v>
      </c>
      <c r="G40" s="2">
        <v>384.71</v>
      </c>
      <c r="H40" s="2">
        <v>224.44</v>
      </c>
      <c r="I40" s="2">
        <v>402.0</v>
      </c>
      <c r="J40" s="3">
        <v>86.7</v>
      </c>
      <c r="K40">
        <f t="shared" si="65"/>
        <v>95.6130134</v>
      </c>
      <c r="L40">
        <f t="shared" si="66"/>
        <v>97.94584139</v>
      </c>
      <c r="M40">
        <f t="shared" ref="M40:N40" si="71">K40*1.25/16/8/E40/1000</f>
        <v>0.06381411316</v>
      </c>
      <c r="N40">
        <f t="shared" si="71"/>
        <v>0.06691273185</v>
      </c>
      <c r="O40" s="2">
        <f t="shared" si="68"/>
        <v>0.02454761689</v>
      </c>
      <c r="P40" s="2">
        <f t="shared" si="69"/>
        <v>0.02514654549</v>
      </c>
      <c r="Q40" s="2">
        <f t="shared" si="70"/>
        <v>0.04969416238</v>
      </c>
      <c r="R40" s="2"/>
      <c r="T40">
        <f t="shared" si="10"/>
        <v>0</v>
      </c>
      <c r="U40" s="2">
        <v>6.51022</v>
      </c>
      <c r="V40" s="5">
        <f t="shared" si="11"/>
        <v>1.671429241</v>
      </c>
      <c r="W40" s="2">
        <f t="shared" si="12"/>
        <v>1.721123404</v>
      </c>
    </row>
    <row r="41">
      <c r="A41" s="5" t="s">
        <v>50</v>
      </c>
      <c r="B41" s="2">
        <v>2.0807776E8</v>
      </c>
      <c r="C41" s="2">
        <v>1.35534976E8</v>
      </c>
      <c r="D41" s="2">
        <v>0.315675</v>
      </c>
      <c r="E41">
        <f t="shared" si="63"/>
        <v>0.05149623822</v>
      </c>
      <c r="F41">
        <f t="shared" si="64"/>
        <v>0.03354294765</v>
      </c>
      <c r="G41" s="2">
        <v>384.71</v>
      </c>
      <c r="H41" s="2">
        <v>224.44</v>
      </c>
      <c r="I41" s="2">
        <v>402.0</v>
      </c>
      <c r="J41" s="3">
        <v>86.7</v>
      </c>
      <c r="K41">
        <f t="shared" si="65"/>
        <v>118.0689335</v>
      </c>
      <c r="L41">
        <f t="shared" si="66"/>
        <v>113.0885723</v>
      </c>
      <c r="M41">
        <f t="shared" ref="M41:N41" si="72">K41*1.25/16/8/E41/1000</f>
        <v>0.02239031371</v>
      </c>
      <c r="N41">
        <f t="shared" si="72"/>
        <v>0.03292437507</v>
      </c>
      <c r="O41" s="2">
        <f t="shared" si="68"/>
        <v>0.03727141059</v>
      </c>
      <c r="P41" s="2">
        <f t="shared" si="69"/>
        <v>0.03569923508</v>
      </c>
      <c r="Q41" s="2">
        <f t="shared" si="70"/>
        <v>0.07297064566</v>
      </c>
      <c r="R41" s="2"/>
      <c r="T41">
        <f t="shared" si="10"/>
        <v>0</v>
      </c>
      <c r="U41" s="2">
        <v>4.98413</v>
      </c>
      <c r="V41" s="5">
        <f t="shared" si="11"/>
        <v>1.573365238</v>
      </c>
      <c r="W41" s="2">
        <f t="shared" si="12"/>
        <v>1.646335883</v>
      </c>
    </row>
    <row r="42">
      <c r="A42" s="5" t="s">
        <v>51</v>
      </c>
      <c r="B42" s="2">
        <v>4910016.0</v>
      </c>
      <c r="C42" s="2">
        <v>3220864.0</v>
      </c>
      <c r="D42" s="2">
        <v>0.034235</v>
      </c>
      <c r="E42">
        <f t="shared" si="63"/>
        <v>0.01120476121</v>
      </c>
      <c r="F42">
        <f t="shared" si="64"/>
        <v>0.007350080327</v>
      </c>
      <c r="G42" s="2">
        <v>384.71</v>
      </c>
      <c r="H42" s="2">
        <v>224.44</v>
      </c>
      <c r="I42" s="2">
        <v>402.0</v>
      </c>
      <c r="J42" s="3">
        <v>86.7</v>
      </c>
      <c r="K42">
        <f t="shared" si="65"/>
        <v>93.52538029</v>
      </c>
      <c r="L42">
        <f t="shared" si="66"/>
        <v>92.48238169</v>
      </c>
      <c r="M42">
        <f t="shared" ref="M42:N42" si="73">K42*1.25/16/8/E42/1000</f>
        <v>0.08151300816</v>
      </c>
      <c r="N42">
        <f t="shared" si="73"/>
        <v>0.1228759712</v>
      </c>
      <c r="O42" s="2">
        <f t="shared" si="68"/>
        <v>0.003201841394</v>
      </c>
      <c r="P42" s="2">
        <f t="shared" si="69"/>
        <v>0.003166134337</v>
      </c>
      <c r="Q42" s="2">
        <f t="shared" si="70"/>
        <v>0.006367975732</v>
      </c>
      <c r="R42" s="2"/>
      <c r="T42">
        <f t="shared" si="10"/>
        <v>0</v>
      </c>
      <c r="U42" s="2">
        <v>5.72422</v>
      </c>
      <c r="V42" s="5">
        <f t="shared" si="11"/>
        <v>0.1959686717</v>
      </c>
      <c r="W42" s="2">
        <f t="shared" si="12"/>
        <v>0.2023366474</v>
      </c>
    </row>
    <row r="43">
      <c r="A43" s="5" t="s">
        <v>52</v>
      </c>
      <c r="B43" s="2">
        <v>2.1132544E7</v>
      </c>
      <c r="C43" s="2">
        <v>1.4762752E7</v>
      </c>
      <c r="D43" s="2">
        <v>0.093439</v>
      </c>
      <c r="E43">
        <f t="shared" si="63"/>
        <v>0.01766906752</v>
      </c>
      <c r="F43">
        <f t="shared" si="64"/>
        <v>0.01234323997</v>
      </c>
      <c r="G43" s="2">
        <v>384.71</v>
      </c>
      <c r="H43" s="2">
        <v>224.44</v>
      </c>
      <c r="I43" s="2">
        <v>402.0</v>
      </c>
      <c r="J43" s="3">
        <v>86.7</v>
      </c>
      <c r="K43">
        <f t="shared" si="65"/>
        <v>97.46311248</v>
      </c>
      <c r="L43">
        <f t="shared" si="66"/>
        <v>96.41055032</v>
      </c>
      <c r="M43">
        <f t="shared" ref="M43:N43" si="74">K43*1.25/16/8/E43/1000</f>
        <v>0.05386748377</v>
      </c>
      <c r="N43">
        <f t="shared" si="74"/>
        <v>0.07627732122</v>
      </c>
      <c r="O43" s="2">
        <f t="shared" si="68"/>
        <v>0.009106855767</v>
      </c>
      <c r="P43" s="2">
        <f t="shared" si="69"/>
        <v>0.009008505411</v>
      </c>
      <c r="Q43" s="2">
        <f t="shared" si="70"/>
        <v>0.01811536118</v>
      </c>
      <c r="R43" s="2"/>
      <c r="T43">
        <f t="shared" si="10"/>
        <v>0</v>
      </c>
      <c r="U43" s="2">
        <v>5.40125</v>
      </c>
      <c r="V43" s="5">
        <f t="shared" si="11"/>
        <v>0.5046873988</v>
      </c>
      <c r="W43" s="2">
        <f t="shared" si="12"/>
        <v>0.5228027599</v>
      </c>
    </row>
    <row r="44">
      <c r="A44" s="5" t="s">
        <v>53</v>
      </c>
      <c r="B44" s="2">
        <v>5.298976E7</v>
      </c>
      <c r="C44" s="2">
        <v>3.7710528E7</v>
      </c>
      <c r="D44" s="2">
        <v>0.198404</v>
      </c>
      <c r="E44">
        <f t="shared" si="63"/>
        <v>0.02086563275</v>
      </c>
      <c r="F44">
        <f t="shared" si="64"/>
        <v>0.01484917139</v>
      </c>
      <c r="G44" s="2">
        <v>384.71</v>
      </c>
      <c r="H44" s="2">
        <v>224.44</v>
      </c>
      <c r="I44" s="2">
        <v>402.0</v>
      </c>
      <c r="J44" s="3">
        <v>86.7</v>
      </c>
      <c r="K44">
        <f t="shared" si="65"/>
        <v>99.41030019</v>
      </c>
      <c r="L44">
        <f t="shared" si="66"/>
        <v>98.38199162</v>
      </c>
      <c r="M44">
        <f t="shared" ref="M44:N44" si="75">K44*1.25/16/8/E44/1000</f>
        <v>0.04652644492</v>
      </c>
      <c r="N44">
        <f t="shared" si="75"/>
        <v>0.06470136359</v>
      </c>
      <c r="O44" s="2">
        <f t="shared" si="68"/>
        <v>0.0197234012</v>
      </c>
      <c r="P44" s="2">
        <f t="shared" si="69"/>
        <v>0.01951938067</v>
      </c>
      <c r="Q44" s="2">
        <f t="shared" si="70"/>
        <v>0.03924278186</v>
      </c>
      <c r="R44" s="2"/>
      <c r="T44">
        <f t="shared" si="10"/>
        <v>0</v>
      </c>
      <c r="U44" s="2">
        <v>5.17556</v>
      </c>
      <c r="V44" s="5">
        <f t="shared" si="11"/>
        <v>1.026851806</v>
      </c>
      <c r="W44" s="2">
        <f t="shared" si="12"/>
        <v>1.066094588</v>
      </c>
    </row>
    <row r="45">
      <c r="G45" s="2"/>
      <c r="H45" s="2"/>
      <c r="I45" s="2"/>
      <c r="O45" s="2"/>
      <c r="P45" s="2"/>
      <c r="Q45" s="2"/>
      <c r="R45" s="2"/>
      <c r="T45">
        <f t="shared" si="10"/>
        <v>0</v>
      </c>
      <c r="V45" s="5">
        <f t="shared" si="11"/>
        <v>0</v>
      </c>
      <c r="W45" s="2">
        <f t="shared" si="12"/>
        <v>0</v>
      </c>
    </row>
    <row r="46">
      <c r="A46" s="2" t="s">
        <v>61</v>
      </c>
      <c r="B46" s="2"/>
      <c r="C46" s="2"/>
      <c r="D46" s="2"/>
      <c r="G46" s="2"/>
      <c r="H46" s="2"/>
      <c r="I46" s="2"/>
      <c r="J46" s="2"/>
      <c r="O46" s="2"/>
      <c r="P46" s="2"/>
      <c r="Q46" s="2"/>
      <c r="R46" s="2"/>
      <c r="T46">
        <f t="shared" si="10"/>
        <v>0</v>
      </c>
      <c r="V46" s="5">
        <f t="shared" si="11"/>
        <v>0</v>
      </c>
      <c r="W46" s="2">
        <f t="shared" si="12"/>
        <v>0</v>
      </c>
    </row>
    <row r="47">
      <c r="A47" s="5" t="s">
        <v>47</v>
      </c>
      <c r="B47" s="2">
        <v>2.6096832E7</v>
      </c>
      <c r="C47" s="2">
        <v>1.2697984E7</v>
      </c>
      <c r="D47" s="2">
        <v>0.076925731266</v>
      </c>
      <c r="E47">
        <f t="shared" ref="E47:E53" si="77">B47/16/D47/800/1000000</f>
        <v>0.02650368045</v>
      </c>
      <c r="F47">
        <f t="shared" ref="F47:F53" si="78">C47/16/D47/800/1000000</f>
        <v>0.01289594501</v>
      </c>
      <c r="G47" s="2">
        <v>384.71</v>
      </c>
      <c r="H47" s="2">
        <v>224.44</v>
      </c>
      <c r="I47" s="2">
        <v>402.0</v>
      </c>
      <c r="J47" s="3">
        <v>65.9</v>
      </c>
      <c r="K47">
        <f t="shared" ref="K47:K53" si="79">E47*H47+G47*E47+J47</f>
        <v>82.04471695</v>
      </c>
      <c r="L47">
        <f t="shared" ref="L47:L53" si="80">F47*I47+G47*F47+J47</f>
        <v>76.0453689</v>
      </c>
      <c r="M47">
        <f t="shared" ref="M47:N47" si="76">K47*1.25/16/8/E47/1000</f>
        <v>0.03023044065</v>
      </c>
      <c r="N47">
        <f t="shared" si="76"/>
        <v>0.05758636186</v>
      </c>
      <c r="O47" s="2">
        <f t="shared" ref="O47:O53" si="82">M47*8*B47/1000000000</f>
        <v>0.006311349848</v>
      </c>
      <c r="P47" s="2">
        <f t="shared" ref="P47:P53" si="83">N47*C47*8/1000000000</f>
        <v>0.005849845612</v>
      </c>
      <c r="Q47" s="2">
        <f t="shared" ref="Q47:Q53" si="84">O47+P47</f>
        <v>0.01216119546</v>
      </c>
      <c r="R47" s="2">
        <f t="shared" ref="R47:R53" si="85">(0.03172+0.01281)*D47</f>
        <v>0.003425502813</v>
      </c>
      <c r="S47" s="2">
        <v>1.2E-4</v>
      </c>
      <c r="T47">
        <f t="shared" si="10"/>
        <v>0.000009231087752</v>
      </c>
      <c r="U47" s="2">
        <v>4.8967</v>
      </c>
      <c r="V47" s="5">
        <f t="shared" si="11"/>
        <v>0.3766822283</v>
      </c>
      <c r="W47" s="2">
        <f t="shared" si="12"/>
        <v>0.3922781577</v>
      </c>
    </row>
    <row r="48">
      <c r="A48" s="5" t="s">
        <v>48</v>
      </c>
      <c r="B48" s="2">
        <v>1584128.0</v>
      </c>
      <c r="C48" s="2">
        <v>414144.0</v>
      </c>
      <c r="D48" s="2">
        <v>0.048778</v>
      </c>
      <c r="E48">
        <f t="shared" si="77"/>
        <v>0.002537209398</v>
      </c>
      <c r="F48">
        <f t="shared" si="78"/>
        <v>0.0006633113289</v>
      </c>
      <c r="G48" s="2">
        <v>384.71</v>
      </c>
      <c r="H48" s="2">
        <v>224.44</v>
      </c>
      <c r="I48" s="2">
        <v>402.0</v>
      </c>
      <c r="J48" s="3">
        <v>65.9</v>
      </c>
      <c r="K48">
        <f t="shared" si="79"/>
        <v>67.4455411</v>
      </c>
      <c r="L48">
        <f t="shared" si="80"/>
        <v>66.42183366</v>
      </c>
      <c r="M48">
        <f t="shared" ref="M48:N48" si="81">K48*1.25/16/8/E48/1000</f>
        <v>0.2595953897</v>
      </c>
      <c r="N48">
        <f t="shared" si="81"/>
        <v>0.9778978453</v>
      </c>
      <c r="O48" s="2">
        <f t="shared" si="82"/>
        <v>0.003289858604</v>
      </c>
      <c r="P48" s="2">
        <f t="shared" si="83"/>
        <v>0.003239924202</v>
      </c>
      <c r="Q48" s="2">
        <f t="shared" si="84"/>
        <v>0.006529782806</v>
      </c>
      <c r="R48" s="2">
        <f t="shared" si="85"/>
        <v>0.00217208434</v>
      </c>
      <c r="T48">
        <f t="shared" si="10"/>
        <v>0</v>
      </c>
      <c r="U48" s="2">
        <v>7.05113</v>
      </c>
      <c r="V48" s="5">
        <f t="shared" si="11"/>
        <v>0.3439400191</v>
      </c>
      <c r="W48" s="2">
        <f t="shared" si="12"/>
        <v>0.3526418863</v>
      </c>
    </row>
    <row r="49">
      <c r="A49" s="5" t="s">
        <v>49</v>
      </c>
      <c r="B49" s="2">
        <v>4.9656576E7</v>
      </c>
      <c r="C49" s="2">
        <v>4.6997312E7</v>
      </c>
      <c r="D49" s="2">
        <v>0.240930093069</v>
      </c>
      <c r="E49">
        <f t="shared" si="77"/>
        <v>0.01610184909</v>
      </c>
      <c r="F49">
        <f t="shared" si="78"/>
        <v>0.01523954502</v>
      </c>
      <c r="G49" s="2">
        <v>384.71</v>
      </c>
      <c r="H49" s="2">
        <v>224.44</v>
      </c>
      <c r="I49" s="2">
        <v>402.0</v>
      </c>
      <c r="J49" s="3">
        <v>65.9</v>
      </c>
      <c r="K49">
        <f t="shared" si="79"/>
        <v>75.70844137</v>
      </c>
      <c r="L49">
        <f t="shared" si="80"/>
        <v>77.88910246</v>
      </c>
      <c r="M49">
        <f t="shared" ref="M49:N49" si="86">K49*1.25/16/8/E49/1000</f>
        <v>0.045916481</v>
      </c>
      <c r="N49">
        <f t="shared" si="86"/>
        <v>0.04991197344</v>
      </c>
      <c r="O49" s="2">
        <f t="shared" si="82"/>
        <v>0.01824044183</v>
      </c>
      <c r="P49" s="2">
        <f t="shared" si="83"/>
        <v>0.01876582871</v>
      </c>
      <c r="Q49" s="2">
        <f t="shared" si="84"/>
        <v>0.03700627053</v>
      </c>
      <c r="R49" s="2">
        <f t="shared" si="85"/>
        <v>0.01072861704</v>
      </c>
      <c r="S49" s="9">
        <v>1.00000000001E-5</v>
      </c>
      <c r="T49" s="8">
        <f t="shared" si="10"/>
        <v>0.000002409300931</v>
      </c>
      <c r="U49" s="2">
        <v>6.51022</v>
      </c>
      <c r="V49" s="5">
        <f t="shared" si="11"/>
        <v>1.56850791</v>
      </c>
      <c r="W49" s="9">
        <f t="shared" si="12"/>
        <v>1.616245207</v>
      </c>
    </row>
    <row r="50">
      <c r="A50" s="5" t="s">
        <v>50</v>
      </c>
      <c r="B50" s="2">
        <v>2.15580672E8</v>
      </c>
      <c r="C50" s="2">
        <v>1.35992512E8</v>
      </c>
      <c r="D50" s="2">
        <v>0.291889497321</v>
      </c>
      <c r="E50">
        <f t="shared" si="77"/>
        <v>0.05770074002</v>
      </c>
      <c r="F50">
        <f t="shared" si="78"/>
        <v>0.0363987574</v>
      </c>
      <c r="G50" s="2">
        <v>384.71</v>
      </c>
      <c r="H50" s="2">
        <v>224.44</v>
      </c>
      <c r="I50" s="2">
        <v>402.0</v>
      </c>
      <c r="J50" s="3">
        <v>65.9</v>
      </c>
      <c r="K50">
        <f t="shared" si="79"/>
        <v>101.0484058</v>
      </c>
      <c r="L50">
        <f t="shared" si="80"/>
        <v>94.53526643</v>
      </c>
      <c r="M50">
        <f t="shared" ref="M50:N50" si="87">K50*1.25/16/8/E50/1000</f>
        <v>0.01710204821</v>
      </c>
      <c r="N50">
        <f t="shared" si="87"/>
        <v>0.02536339225</v>
      </c>
      <c r="O50" s="2">
        <f t="shared" si="82"/>
        <v>0.02949496837</v>
      </c>
      <c r="P50" s="2">
        <f t="shared" si="83"/>
        <v>0.0275938514</v>
      </c>
      <c r="Q50" s="2">
        <f t="shared" si="84"/>
        <v>0.05708881977</v>
      </c>
      <c r="R50" s="2">
        <f t="shared" si="85"/>
        <v>0.01299783932</v>
      </c>
      <c r="S50" s="2">
        <v>7.2E-4</v>
      </c>
      <c r="T50">
        <f t="shared" si="10"/>
        <v>0.0002101604381</v>
      </c>
      <c r="U50" s="2">
        <v>4.98413</v>
      </c>
      <c r="V50" s="5">
        <f t="shared" si="11"/>
        <v>1.4548152</v>
      </c>
      <c r="W50" s="2">
        <f t="shared" si="12"/>
        <v>1.52511202</v>
      </c>
    </row>
    <row r="51">
      <c r="A51" s="5" t="s">
        <v>51</v>
      </c>
      <c r="B51" s="2">
        <v>5097920.0</v>
      </c>
      <c r="C51" s="2">
        <v>3220928.0</v>
      </c>
      <c r="D51" s="2">
        <v>0.032832</v>
      </c>
      <c r="E51">
        <f t="shared" si="77"/>
        <v>0.01213069566</v>
      </c>
      <c r="F51">
        <f t="shared" si="78"/>
        <v>0.007664321394</v>
      </c>
      <c r="G51" s="2">
        <v>384.71</v>
      </c>
      <c r="H51" s="2">
        <v>224.44</v>
      </c>
      <c r="I51" s="2">
        <v>402.0</v>
      </c>
      <c r="J51" s="3">
        <v>65.9</v>
      </c>
      <c r="K51">
        <f t="shared" si="79"/>
        <v>73.28941326</v>
      </c>
      <c r="L51">
        <f t="shared" si="80"/>
        <v>71.92959828</v>
      </c>
      <c r="M51">
        <f t="shared" ref="M51:N51" si="88">K51*1.25/16/8/E51/1000</f>
        <v>0.05900048491</v>
      </c>
      <c r="N51">
        <f t="shared" si="88"/>
        <v>0.09165031673</v>
      </c>
      <c r="O51" s="2">
        <f t="shared" si="82"/>
        <v>0.002406238016</v>
      </c>
      <c r="P51" s="2">
        <f t="shared" si="83"/>
        <v>0.002361592571</v>
      </c>
      <c r="Q51" s="2">
        <f t="shared" si="84"/>
        <v>0.004767830587</v>
      </c>
      <c r="R51" s="2">
        <f t="shared" si="85"/>
        <v>0.00146200896</v>
      </c>
      <c r="T51">
        <f t="shared" si="10"/>
        <v>0</v>
      </c>
      <c r="U51" s="2">
        <v>5.72422</v>
      </c>
      <c r="V51" s="5">
        <f t="shared" si="11"/>
        <v>0.187937591</v>
      </c>
      <c r="W51" s="2">
        <f t="shared" si="12"/>
        <v>0.1941674306</v>
      </c>
    </row>
    <row r="52">
      <c r="A52" s="5" t="s">
        <v>52</v>
      </c>
      <c r="B52" s="2">
        <v>2.1132544E7</v>
      </c>
      <c r="C52" s="2">
        <v>1.4762752E7</v>
      </c>
      <c r="D52" s="2">
        <v>0.086353</v>
      </c>
      <c r="E52">
        <f t="shared" si="77"/>
        <v>0.01911896518</v>
      </c>
      <c r="F52">
        <f t="shared" si="78"/>
        <v>0.01335610807</v>
      </c>
      <c r="G52" s="2">
        <v>384.71</v>
      </c>
      <c r="H52" s="2">
        <v>224.44</v>
      </c>
      <c r="I52" s="2">
        <v>402.0</v>
      </c>
      <c r="J52" s="3">
        <v>65.9</v>
      </c>
      <c r="K52">
        <f t="shared" si="79"/>
        <v>77.54631764</v>
      </c>
      <c r="L52">
        <f t="shared" si="80"/>
        <v>76.40738378</v>
      </c>
      <c r="M52">
        <f t="shared" ref="M52:N52" si="89">K52*1.25/16/8/E52/1000</f>
        <v>0.03960927023</v>
      </c>
      <c r="N52">
        <f t="shared" si="89"/>
        <v>0.05586701256</v>
      </c>
      <c r="O52" s="2">
        <f t="shared" si="82"/>
        <v>0.006696357167</v>
      </c>
      <c r="P52" s="2">
        <f t="shared" si="83"/>
        <v>0.006598006811</v>
      </c>
      <c r="Q52" s="2">
        <f t="shared" si="84"/>
        <v>0.01329436398</v>
      </c>
      <c r="R52" s="2">
        <f t="shared" si="85"/>
        <v>0.00384529909</v>
      </c>
      <c r="S52" s="9"/>
      <c r="T52" s="8">
        <f t="shared" si="10"/>
        <v>0</v>
      </c>
      <c r="U52" s="2">
        <v>5.40125</v>
      </c>
      <c r="V52" s="5">
        <f t="shared" si="11"/>
        <v>0.4664141413</v>
      </c>
      <c r="W52" s="9">
        <f t="shared" si="12"/>
        <v>0.4835538043</v>
      </c>
    </row>
    <row r="53">
      <c r="A53" s="5" t="s">
        <v>53</v>
      </c>
      <c r="B53" s="2">
        <v>5.4721216E7</v>
      </c>
      <c r="C53" s="2">
        <v>3.77104E7</v>
      </c>
      <c r="D53" s="2">
        <v>0.185215</v>
      </c>
      <c r="E53">
        <f t="shared" si="77"/>
        <v>0.02308179683</v>
      </c>
      <c r="F53">
        <f t="shared" si="78"/>
        <v>0.01590651405</v>
      </c>
      <c r="G53" s="2">
        <v>384.71</v>
      </c>
      <c r="H53" s="2">
        <v>224.44</v>
      </c>
      <c r="I53" s="2">
        <v>402.0</v>
      </c>
      <c r="J53" s="3">
        <v>65.9</v>
      </c>
      <c r="K53">
        <f t="shared" si="79"/>
        <v>79.96027654</v>
      </c>
      <c r="L53">
        <f t="shared" si="80"/>
        <v>78.41381367</v>
      </c>
      <c r="M53">
        <f t="shared" ref="M53:N53" si="90">K53*1.25/16/8/E53/1000</f>
        <v>0.0338302118</v>
      </c>
      <c r="N53">
        <f t="shared" si="90"/>
        <v>0.048141277</v>
      </c>
      <c r="O53" s="2">
        <f t="shared" si="82"/>
        <v>0.01480984262</v>
      </c>
      <c r="P53" s="2">
        <f t="shared" si="83"/>
        <v>0.0145234145</v>
      </c>
      <c r="Q53" s="2">
        <f t="shared" si="84"/>
        <v>0.02933325712</v>
      </c>
      <c r="R53" s="2">
        <f t="shared" si="85"/>
        <v>0.00824762395</v>
      </c>
      <c r="T53">
        <f t="shared" si="10"/>
        <v>0</v>
      </c>
      <c r="U53" s="2">
        <v>5.17556</v>
      </c>
      <c r="V53" s="5">
        <f t="shared" si="11"/>
        <v>0.9585913454</v>
      </c>
      <c r="W53" s="2">
        <f t="shared" si="12"/>
        <v>0.9961722265</v>
      </c>
    </row>
    <row r="54">
      <c r="G54" s="2"/>
      <c r="H54" s="2"/>
      <c r="I54" s="2"/>
      <c r="O54" s="2"/>
      <c r="P54" s="2"/>
      <c r="Q54" s="2"/>
      <c r="R54" s="2"/>
      <c r="T54">
        <f t="shared" si="10"/>
        <v>0</v>
      </c>
      <c r="V54" s="5">
        <f t="shared" si="11"/>
        <v>0</v>
      </c>
      <c r="W54" s="2">
        <f t="shared" si="12"/>
        <v>0</v>
      </c>
    </row>
    <row r="55">
      <c r="A55" s="2" t="s">
        <v>62</v>
      </c>
      <c r="B55" s="2"/>
      <c r="C55" s="2"/>
      <c r="D55" s="2"/>
      <c r="G55" s="2"/>
      <c r="H55" s="2"/>
      <c r="I55" s="2"/>
      <c r="J55" s="2"/>
      <c r="O55" s="2"/>
      <c r="P55" s="2"/>
      <c r="Q55" s="2"/>
      <c r="R55" s="2"/>
      <c r="T55">
        <f t="shared" si="10"/>
        <v>0</v>
      </c>
      <c r="V55" s="5">
        <f t="shared" si="11"/>
        <v>0</v>
      </c>
      <c r="W55" s="2">
        <f t="shared" si="12"/>
        <v>0</v>
      </c>
    </row>
    <row r="56">
      <c r="A56" s="5" t="s">
        <v>47</v>
      </c>
      <c r="B56" s="2">
        <v>2.488288E7</v>
      </c>
      <c r="C56" s="2">
        <v>1.264512E7</v>
      </c>
      <c r="D56" s="2">
        <v>0.084016</v>
      </c>
      <c r="E56">
        <f t="shared" ref="E56:E62" si="92">B56/16/D56/800/1000000</f>
        <v>0.02313815226</v>
      </c>
      <c r="F56">
        <f t="shared" ref="F56:F62" si="93">C56/16/D56/800/1000000</f>
        <v>0.01175847458</v>
      </c>
      <c r="G56" s="2">
        <v>384.71</v>
      </c>
      <c r="H56" s="2">
        <v>224.44</v>
      </c>
      <c r="I56" s="2">
        <v>402.0</v>
      </c>
      <c r="J56" s="3">
        <v>108.8</v>
      </c>
      <c r="K56">
        <f t="shared" ref="K56:K62" si="94">E56*H56+G56*E56+J56</f>
        <v>122.8946054</v>
      </c>
      <c r="L56">
        <f t="shared" ref="L56:L62" si="95">F56*I56+G56*F56+J56</f>
        <v>118.0505095</v>
      </c>
      <c r="M56">
        <f t="shared" ref="M56:N56" si="91">K56*1.25/16/8/E56/1000</f>
        <v>0.05186855968</v>
      </c>
      <c r="N56">
        <f t="shared" si="91"/>
        <v>0.0980430752</v>
      </c>
      <c r="O56" s="2">
        <f t="shared" ref="O56:O62" si="97">M56*8*B56/1000000000</f>
        <v>0.01032511317</v>
      </c>
      <c r="P56" s="2">
        <f t="shared" ref="P56:P62" si="98">N56*C56*8/1000000000</f>
        <v>0.009918131609</v>
      </c>
      <c r="Q56" s="2">
        <f t="shared" ref="Q56:Q62" si="99">O56+P56</f>
        <v>0.02024324478</v>
      </c>
      <c r="R56" s="2"/>
      <c r="T56">
        <f t="shared" si="10"/>
        <v>0</v>
      </c>
      <c r="U56" s="2">
        <v>4.74288</v>
      </c>
      <c r="V56" s="5">
        <f t="shared" si="11"/>
        <v>0.3984778061</v>
      </c>
      <c r="W56" s="2">
        <f t="shared" si="12"/>
        <v>0.4187210509</v>
      </c>
    </row>
    <row r="57">
      <c r="A57" s="5" t="s">
        <v>48</v>
      </c>
      <c r="B57" s="2">
        <v>1541888.0</v>
      </c>
      <c r="C57" s="2">
        <v>414272.0</v>
      </c>
      <c r="D57" s="2">
        <v>0.049269</v>
      </c>
      <c r="E57">
        <f t="shared" si="92"/>
        <v>0.002444945097</v>
      </c>
      <c r="F57">
        <f t="shared" si="93"/>
        <v>0.0006569039355</v>
      </c>
      <c r="G57" s="2">
        <v>384.71</v>
      </c>
      <c r="H57" s="2">
        <v>224.44</v>
      </c>
      <c r="I57" s="2">
        <v>402.0</v>
      </c>
      <c r="J57" s="3">
        <v>108.8</v>
      </c>
      <c r="K57">
        <f t="shared" si="94"/>
        <v>110.2893383</v>
      </c>
      <c r="L57">
        <f t="shared" si="95"/>
        <v>109.3167929</v>
      </c>
      <c r="M57">
        <f t="shared" ref="M57:N57" si="96">K57*1.25/16/8/E57/1000</f>
        <v>0.440518816</v>
      </c>
      <c r="N57">
        <f t="shared" si="96"/>
        <v>1.625118602</v>
      </c>
      <c r="O57" s="2">
        <f t="shared" si="97"/>
        <v>0.005433845409</v>
      </c>
      <c r="P57" s="2">
        <f t="shared" si="98"/>
        <v>0.005385929069</v>
      </c>
      <c r="Q57" s="2">
        <f t="shared" si="99"/>
        <v>0.01081977448</v>
      </c>
      <c r="R57" s="2"/>
      <c r="T57">
        <f t="shared" si="10"/>
        <v>0</v>
      </c>
      <c r="U57" s="2">
        <v>7.0215</v>
      </c>
      <c r="V57" s="5">
        <f t="shared" si="11"/>
        <v>0.3459422835</v>
      </c>
      <c r="W57" s="2">
        <f t="shared" si="12"/>
        <v>0.356762058</v>
      </c>
    </row>
    <row r="58">
      <c r="A58" s="5" t="s">
        <v>49</v>
      </c>
      <c r="B58" s="2">
        <v>4.808448E7</v>
      </c>
      <c r="C58" s="2">
        <v>4.6976256E7</v>
      </c>
      <c r="D58" s="2">
        <v>0.291336505866</v>
      </c>
      <c r="E58">
        <f t="shared" si="92"/>
        <v>0.01289436759</v>
      </c>
      <c r="F58">
        <f t="shared" si="93"/>
        <v>0.01259718547</v>
      </c>
      <c r="G58" s="2">
        <v>384.71</v>
      </c>
      <c r="H58" s="2">
        <v>224.44</v>
      </c>
      <c r="I58" s="2">
        <v>402.0</v>
      </c>
      <c r="J58" s="3">
        <v>108.8</v>
      </c>
      <c r="K58">
        <f t="shared" si="94"/>
        <v>116.654604</v>
      </c>
      <c r="L58">
        <f t="shared" si="95"/>
        <v>118.7103318</v>
      </c>
      <c r="M58">
        <f t="shared" ref="M58:N58" si="100">K58*1.25/16/8/E58/1000</f>
        <v>0.08834904924</v>
      </c>
      <c r="N58">
        <f t="shared" si="100"/>
        <v>0.09202695206</v>
      </c>
      <c r="O58" s="2">
        <f t="shared" si="97"/>
        <v>0.03398574473</v>
      </c>
      <c r="P58" s="2">
        <f t="shared" si="98"/>
        <v>0.03458465327</v>
      </c>
      <c r="Q58" s="2">
        <f t="shared" si="99"/>
        <v>0.068570398</v>
      </c>
      <c r="R58" s="2"/>
      <c r="T58">
        <f t="shared" si="10"/>
        <v>0</v>
      </c>
      <c r="U58" s="2">
        <v>5.99216</v>
      </c>
      <c r="V58" s="5">
        <f t="shared" si="11"/>
        <v>1.745734957</v>
      </c>
      <c r="W58" s="2">
        <f t="shared" si="12"/>
        <v>1.814305355</v>
      </c>
    </row>
    <row r="59">
      <c r="A59" s="5" t="s">
        <v>50</v>
      </c>
      <c r="B59" s="2">
        <v>2.15580736E8</v>
      </c>
      <c r="C59" s="2">
        <v>1.35992512E8</v>
      </c>
      <c r="D59" s="2">
        <v>0.35262</v>
      </c>
      <c r="E59">
        <f t="shared" si="92"/>
        <v>0.04776315864</v>
      </c>
      <c r="F59">
        <f t="shared" si="93"/>
        <v>0.0301299274</v>
      </c>
      <c r="G59" s="2">
        <v>384.71</v>
      </c>
      <c r="H59" s="2">
        <v>224.44</v>
      </c>
      <c r="I59" s="2">
        <v>402.0</v>
      </c>
      <c r="J59" s="3">
        <v>108.8</v>
      </c>
      <c r="K59">
        <f t="shared" si="94"/>
        <v>137.8949281</v>
      </c>
      <c r="L59">
        <f t="shared" si="95"/>
        <v>132.5035152</v>
      </c>
      <c r="M59">
        <f t="shared" ref="M59:N59" si="101">K59*1.25/16/8/E59/1000</f>
        <v>0.02819390918</v>
      </c>
      <c r="N59">
        <f t="shared" si="101"/>
        <v>0.04294665643</v>
      </c>
      <c r="O59" s="2">
        <f t="shared" si="97"/>
        <v>0.04862450954</v>
      </c>
      <c r="P59" s="2">
        <f t="shared" si="98"/>
        <v>0.04672338952</v>
      </c>
      <c r="Q59" s="2">
        <f t="shared" si="99"/>
        <v>0.09534789907</v>
      </c>
      <c r="R59" s="2"/>
      <c r="T59">
        <f t="shared" si="10"/>
        <v>0</v>
      </c>
      <c r="U59" s="2">
        <v>4.70299</v>
      </c>
      <c r="V59" s="5">
        <f t="shared" si="11"/>
        <v>1.658368334</v>
      </c>
      <c r="W59" s="2">
        <f t="shared" si="12"/>
        <v>1.753716233</v>
      </c>
    </row>
    <row r="60">
      <c r="A60" s="5" t="s">
        <v>51</v>
      </c>
      <c r="B60" s="2">
        <v>4910080.0</v>
      </c>
      <c r="C60" s="2">
        <v>3220800.0</v>
      </c>
      <c r="D60" s="2">
        <v>0.037026</v>
      </c>
      <c r="E60">
        <f t="shared" si="92"/>
        <v>0.01036028737</v>
      </c>
      <c r="F60">
        <f t="shared" si="93"/>
        <v>0.006795900178</v>
      </c>
      <c r="G60" s="2">
        <v>384.71</v>
      </c>
      <c r="H60" s="2">
        <v>224.44</v>
      </c>
      <c r="I60" s="2">
        <v>402.0</v>
      </c>
      <c r="J60" s="3">
        <v>108.8</v>
      </c>
      <c r="K60">
        <f t="shared" si="94"/>
        <v>115.110969</v>
      </c>
      <c r="L60">
        <f t="shared" si="95"/>
        <v>114.1464026</v>
      </c>
      <c r="M60">
        <f t="shared" ref="M60:N60" si="102">K60*1.25/16/8/E60/1000</f>
        <v>0.1085038009</v>
      </c>
      <c r="N60">
        <f t="shared" si="102"/>
        <v>0.1640269771</v>
      </c>
      <c r="O60" s="2">
        <f t="shared" si="97"/>
        <v>0.00426209874</v>
      </c>
      <c r="P60" s="2">
        <f t="shared" si="98"/>
        <v>0.004226384704</v>
      </c>
      <c r="Q60" s="2">
        <f t="shared" si="99"/>
        <v>0.008488483444</v>
      </c>
      <c r="R60" s="2"/>
      <c r="T60">
        <f t="shared" si="10"/>
        <v>0</v>
      </c>
      <c r="U60" s="2">
        <v>5.46652</v>
      </c>
      <c r="V60" s="5">
        <f t="shared" si="11"/>
        <v>0.2024033695</v>
      </c>
      <c r="W60" s="2">
        <f t="shared" si="12"/>
        <v>0.210891853</v>
      </c>
    </row>
    <row r="61">
      <c r="A61" s="5" t="s">
        <v>52</v>
      </c>
      <c r="B61" s="2">
        <v>2.1132416E7</v>
      </c>
      <c r="C61" s="2">
        <v>1.4762624E7</v>
      </c>
      <c r="D61" s="2">
        <v>0.103089</v>
      </c>
      <c r="E61">
        <f t="shared" si="92"/>
        <v>0.01601499675</v>
      </c>
      <c r="F61">
        <f t="shared" si="93"/>
        <v>0.01118771159</v>
      </c>
      <c r="G61" s="2">
        <v>384.71</v>
      </c>
      <c r="H61" s="2">
        <v>224.44</v>
      </c>
      <c r="I61" s="2">
        <v>402.0</v>
      </c>
      <c r="J61" s="3">
        <v>108.8</v>
      </c>
      <c r="K61">
        <f t="shared" si="94"/>
        <v>118.5555353</v>
      </c>
      <c r="L61">
        <f t="shared" si="95"/>
        <v>117.6014846</v>
      </c>
      <c r="M61">
        <f t="shared" ref="M61:N61" si="103">K61*1.25/16/8/E61/1000</f>
        <v>0.07229279638</v>
      </c>
      <c r="N61">
        <f t="shared" si="103"/>
        <v>0.1026529857</v>
      </c>
      <c r="O61" s="2">
        <f t="shared" si="97"/>
        <v>0.01222177158</v>
      </c>
      <c r="P61" s="2">
        <f t="shared" si="98"/>
        <v>0.01212341944</v>
      </c>
      <c r="Q61" s="2">
        <f t="shared" si="99"/>
        <v>0.02434519102</v>
      </c>
      <c r="R61" s="2"/>
      <c r="T61">
        <f t="shared" si="10"/>
        <v>0</v>
      </c>
      <c r="U61" s="2">
        <v>5.11113</v>
      </c>
      <c r="V61" s="5">
        <f t="shared" si="11"/>
        <v>0.5269012806</v>
      </c>
      <c r="W61" s="2">
        <f t="shared" si="12"/>
        <v>0.5512464716</v>
      </c>
    </row>
    <row r="62">
      <c r="A62" s="5" t="s">
        <v>53</v>
      </c>
      <c r="B62" s="2">
        <v>5.2990272E7</v>
      </c>
      <c r="C62" s="2">
        <v>3.7710336E7</v>
      </c>
      <c r="D62" s="2">
        <v>0.219181</v>
      </c>
      <c r="E62">
        <f t="shared" si="92"/>
        <v>0.01888788262</v>
      </c>
      <c r="F62">
        <f t="shared" si="93"/>
        <v>0.01344149356</v>
      </c>
      <c r="G62" s="2">
        <v>384.71</v>
      </c>
      <c r="H62" s="2">
        <v>224.44</v>
      </c>
      <c r="I62" s="2">
        <v>402.0</v>
      </c>
      <c r="J62" s="3">
        <v>108.8</v>
      </c>
      <c r="K62">
        <f t="shared" si="94"/>
        <v>120.3055537</v>
      </c>
      <c r="L62">
        <f t="shared" si="95"/>
        <v>119.3745574</v>
      </c>
      <c r="M62">
        <f t="shared" ref="M62:N62" si="104">K62*1.25/16/8/E62/1000</f>
        <v>0.06220172725</v>
      </c>
      <c r="N62">
        <f t="shared" si="104"/>
        <v>0.08672899011</v>
      </c>
      <c r="O62" s="2">
        <f t="shared" si="97"/>
        <v>0.02636869156</v>
      </c>
      <c r="P62" s="2">
        <f t="shared" si="98"/>
        <v>0.02616463487</v>
      </c>
      <c r="Q62" s="2">
        <f t="shared" si="99"/>
        <v>0.05253332643</v>
      </c>
      <c r="R62" s="2"/>
      <c r="T62">
        <f t="shared" si="10"/>
        <v>0</v>
      </c>
      <c r="U62" s="2">
        <v>4.90295</v>
      </c>
      <c r="V62" s="5">
        <f t="shared" si="11"/>
        <v>1.074633484</v>
      </c>
      <c r="W62" s="2">
        <f t="shared" si="12"/>
        <v>1.12716681</v>
      </c>
    </row>
    <row r="63">
      <c r="G63" s="2"/>
      <c r="H63" s="2"/>
      <c r="I63" s="2"/>
      <c r="O63" s="2"/>
      <c r="P63" s="2"/>
      <c r="Q63" s="2"/>
      <c r="R63" s="2"/>
      <c r="T63">
        <f t="shared" si="10"/>
        <v>0</v>
      </c>
      <c r="V63" s="5">
        <f t="shared" si="11"/>
        <v>0</v>
      </c>
      <c r="W63" s="2">
        <f t="shared" si="12"/>
        <v>0</v>
      </c>
    </row>
    <row r="64">
      <c r="A64" s="2" t="s">
        <v>63</v>
      </c>
      <c r="B64" s="2"/>
      <c r="C64" s="2"/>
      <c r="D64" s="2"/>
      <c r="G64" s="2"/>
      <c r="H64" s="2"/>
      <c r="I64" s="2"/>
      <c r="J64" s="2"/>
      <c r="O64" s="2"/>
      <c r="P64" s="2"/>
      <c r="Q64" s="2"/>
      <c r="R64" s="2"/>
      <c r="T64">
        <f t="shared" si="10"/>
        <v>0</v>
      </c>
      <c r="V64" s="5">
        <f t="shared" si="11"/>
        <v>0</v>
      </c>
      <c r="W64" s="2">
        <f t="shared" si="12"/>
        <v>0</v>
      </c>
    </row>
    <row r="65">
      <c r="A65" s="5" t="s">
        <v>47</v>
      </c>
      <c r="B65" s="2">
        <v>2.6096576E7</v>
      </c>
      <c r="C65" s="2">
        <v>1.2697984E7</v>
      </c>
      <c r="D65" s="2">
        <v>0.0791955268649999</v>
      </c>
      <c r="E65">
        <f t="shared" ref="E65:E71" si="106">B65/16/D65/800/1000000</f>
        <v>0.0257438151</v>
      </c>
      <c r="F65">
        <f t="shared" ref="F65:F71" si="107">C65/16/D65/800/1000000</f>
        <v>0.01252633879</v>
      </c>
      <c r="G65" s="2">
        <v>384.71</v>
      </c>
      <c r="H65" s="2">
        <v>224.44</v>
      </c>
      <c r="I65" s="2">
        <v>402.0</v>
      </c>
      <c r="J65" s="3">
        <v>71.5</v>
      </c>
      <c r="K65">
        <f t="shared" ref="K65:K71" si="108">E65*H65+G65*E65+J65</f>
        <v>87.18184497</v>
      </c>
      <c r="L65">
        <f t="shared" ref="L65:L71" si="109">F65*I65+G65*F65+J65</f>
        <v>81.35459599</v>
      </c>
      <c r="M65">
        <f t="shared" ref="M65:N65" si="105">K65*1.25/16/8/E65/1000</f>
        <v>0.03307144654</v>
      </c>
      <c r="N65">
        <f t="shared" si="105"/>
        <v>0.06342463587</v>
      </c>
      <c r="O65" s="2">
        <f t="shared" ref="O65:O71" si="111">M65*8*B65/1000000000</f>
        <v>0.006904412145</v>
      </c>
      <c r="P65" s="2">
        <f t="shared" ref="P65:P71" si="112">N65*C65*8/1000000000</f>
        <v>0.006442920092</v>
      </c>
      <c r="Q65" s="2">
        <f t="shared" ref="Q65:Q71" si="113">O65+P65</f>
        <v>0.01334733224</v>
      </c>
      <c r="R65" s="2">
        <f t="shared" ref="R65:R71" si="114">(0.03172+0.01281)*D65</f>
        <v>0.003526576811</v>
      </c>
      <c r="S65" s="2">
        <v>1.2E-4</v>
      </c>
      <c r="T65">
        <f t="shared" si="10"/>
        <v>0.000009503463224</v>
      </c>
      <c r="U65" s="2">
        <v>4.74288</v>
      </c>
      <c r="V65" s="5">
        <f t="shared" si="11"/>
        <v>0.3756148805</v>
      </c>
      <c r="W65" s="2">
        <f t="shared" si="12"/>
        <v>0.392498293</v>
      </c>
    </row>
    <row r="66">
      <c r="A66" s="5" t="s">
        <v>48</v>
      </c>
      <c r="B66" s="2">
        <v>1584832.0</v>
      </c>
      <c r="C66" s="2">
        <v>414144.0</v>
      </c>
      <c r="D66" s="2">
        <v>0.048818</v>
      </c>
      <c r="E66">
        <f t="shared" si="106"/>
        <v>0.002536257118</v>
      </c>
      <c r="F66">
        <f t="shared" si="107"/>
        <v>0.0006627678315</v>
      </c>
      <c r="G66" s="2">
        <v>384.71</v>
      </c>
      <c r="H66" s="2">
        <v>224.44</v>
      </c>
      <c r="I66" s="2">
        <v>402.0</v>
      </c>
      <c r="J66" s="3">
        <v>71.5</v>
      </c>
      <c r="K66">
        <f t="shared" si="108"/>
        <v>73.04496102</v>
      </c>
      <c r="L66">
        <f t="shared" si="109"/>
        <v>72.02140608</v>
      </c>
      <c r="M66">
        <f t="shared" ref="M66:N66" si="110">K66*1.25/16/8/E66/1000</f>
        <v>0.281252911</v>
      </c>
      <c r="N66">
        <f t="shared" si="110"/>
        <v>1.061207274</v>
      </c>
      <c r="O66" s="2">
        <f t="shared" si="111"/>
        <v>0.003565908907</v>
      </c>
      <c r="P66" s="2">
        <f t="shared" si="112"/>
        <v>0.003515941002</v>
      </c>
      <c r="Q66" s="2">
        <f t="shared" si="113"/>
        <v>0.007081849909</v>
      </c>
      <c r="R66" s="2">
        <f t="shared" si="114"/>
        <v>0.00217386554</v>
      </c>
      <c r="T66">
        <f t="shared" si="10"/>
        <v>0</v>
      </c>
      <c r="U66" s="2">
        <v>7.0215</v>
      </c>
      <c r="V66" s="5">
        <f t="shared" si="11"/>
        <v>0.342775587</v>
      </c>
      <c r="W66" s="2">
        <f t="shared" si="12"/>
        <v>0.3520313024</v>
      </c>
    </row>
    <row r="67">
      <c r="A67" s="5" t="s">
        <v>49</v>
      </c>
      <c r="B67" s="2">
        <v>4.9656576E7</v>
      </c>
      <c r="C67" s="2">
        <v>4.6997248E7</v>
      </c>
      <c r="D67" s="2">
        <v>0.245832818102999</v>
      </c>
      <c r="E67">
        <f t="shared" si="106"/>
        <v>0.0157807246</v>
      </c>
      <c r="F67">
        <f t="shared" si="107"/>
        <v>0.0149355974</v>
      </c>
      <c r="G67" s="2">
        <v>384.71</v>
      </c>
      <c r="H67" s="2">
        <v>224.44</v>
      </c>
      <c r="I67" s="2">
        <v>402.0</v>
      </c>
      <c r="J67" s="3">
        <v>71.5</v>
      </c>
      <c r="K67">
        <f t="shared" si="108"/>
        <v>81.11282839</v>
      </c>
      <c r="L67">
        <f t="shared" si="109"/>
        <v>83.24998383</v>
      </c>
      <c r="M67">
        <f t="shared" ref="M67:N67" si="115">K67*1.25/16/8/E67/1000</f>
        <v>0.05019525306</v>
      </c>
      <c r="N67">
        <f t="shared" si="115"/>
        <v>0.0544329163</v>
      </c>
      <c r="O67" s="2">
        <f t="shared" si="111"/>
        <v>0.01994019519</v>
      </c>
      <c r="P67" s="2">
        <f t="shared" si="112"/>
        <v>0.02046557813</v>
      </c>
      <c r="Q67" s="2">
        <f t="shared" si="113"/>
        <v>0.04040577332</v>
      </c>
      <c r="R67" s="2">
        <f t="shared" si="114"/>
        <v>0.01094693539</v>
      </c>
      <c r="S67" s="9">
        <v>1.00000000001E-5</v>
      </c>
      <c r="T67" s="8">
        <f t="shared" si="10"/>
        <v>0.000002458328181</v>
      </c>
      <c r="U67" s="2">
        <v>5.99216</v>
      </c>
      <c r="V67" s="5">
        <f t="shared" si="11"/>
        <v>1.473069579</v>
      </c>
      <c r="W67" s="9">
        <f t="shared" si="12"/>
        <v>1.524424746</v>
      </c>
    </row>
    <row r="68">
      <c r="A68" s="5" t="s">
        <v>50</v>
      </c>
      <c r="B68" s="2">
        <v>2.1624352E8</v>
      </c>
      <c r="C68" s="2">
        <v>1.36219264E8</v>
      </c>
      <c r="D68" s="2">
        <v>0.291889497321</v>
      </c>
      <c r="E68">
        <f t="shared" si="106"/>
        <v>0.05787815305</v>
      </c>
      <c r="F68">
        <f t="shared" si="107"/>
        <v>0.03645944817</v>
      </c>
      <c r="G68" s="2">
        <v>384.71</v>
      </c>
      <c r="H68" s="2">
        <v>224.44</v>
      </c>
      <c r="I68" s="2">
        <v>402.0</v>
      </c>
      <c r="J68" s="3">
        <v>71.5</v>
      </c>
      <c r="K68">
        <f t="shared" si="108"/>
        <v>106.7564769</v>
      </c>
      <c r="L68">
        <f t="shared" si="109"/>
        <v>100.1830125</v>
      </c>
      <c r="M68">
        <f t="shared" ref="M68:N68" si="116">K68*1.25/16/8/E68/1000</f>
        <v>0.01801273304</v>
      </c>
      <c r="N68">
        <f t="shared" si="116"/>
        <v>0.02683391494</v>
      </c>
      <c r="O68" s="2">
        <f t="shared" si="111"/>
        <v>0.03116109439</v>
      </c>
      <c r="P68" s="2">
        <f t="shared" si="112"/>
        <v>0.02924236915</v>
      </c>
      <c r="Q68" s="2">
        <f t="shared" si="113"/>
        <v>0.06040346354</v>
      </c>
      <c r="R68" s="2">
        <f t="shared" si="114"/>
        <v>0.01299783932</v>
      </c>
      <c r="S68" s="2">
        <v>7.1E-4</v>
      </c>
      <c r="T68">
        <f t="shared" si="10"/>
        <v>0.0002072415431</v>
      </c>
      <c r="U68" s="2">
        <v>4.70299</v>
      </c>
      <c r="V68" s="5">
        <f t="shared" si="11"/>
        <v>1.372753387</v>
      </c>
      <c r="W68" s="2">
        <f t="shared" si="12"/>
        <v>1.446361931</v>
      </c>
    </row>
    <row r="69">
      <c r="A69" s="5" t="s">
        <v>51</v>
      </c>
      <c r="B69" s="2">
        <v>5096576.0</v>
      </c>
      <c r="C69" s="2">
        <v>3220800.0</v>
      </c>
      <c r="D69" s="2">
        <v>0.033367</v>
      </c>
      <c r="E69">
        <f t="shared" si="106"/>
        <v>0.01193304762</v>
      </c>
      <c r="F69">
        <f t="shared" si="107"/>
        <v>0.007541133455</v>
      </c>
      <c r="G69" s="2">
        <v>384.71</v>
      </c>
      <c r="H69" s="2">
        <v>224.44</v>
      </c>
      <c r="I69" s="2">
        <v>402.0</v>
      </c>
      <c r="J69" s="3">
        <v>71.5</v>
      </c>
      <c r="K69">
        <f t="shared" si="108"/>
        <v>78.76901596</v>
      </c>
      <c r="L69">
        <f t="shared" si="109"/>
        <v>77.4326851</v>
      </c>
      <c r="M69">
        <f t="shared" ref="M69:N69" si="117">K69*1.25/16/8/E69/1000</f>
        <v>0.06446204657</v>
      </c>
      <c r="N69">
        <f t="shared" si="117"/>
        <v>0.1002738607</v>
      </c>
      <c r="O69" s="2">
        <f t="shared" si="111"/>
        <v>0.002628285756</v>
      </c>
      <c r="P69" s="2">
        <f t="shared" si="112"/>
        <v>0.002583696404</v>
      </c>
      <c r="Q69" s="2">
        <f t="shared" si="113"/>
        <v>0.005211982159</v>
      </c>
      <c r="R69" s="2">
        <f t="shared" si="114"/>
        <v>0.00148583251</v>
      </c>
      <c r="T69">
        <f t="shared" si="10"/>
        <v>0</v>
      </c>
      <c r="U69" s="2">
        <v>5.46652</v>
      </c>
      <c r="V69" s="5">
        <f t="shared" si="11"/>
        <v>0.1824013728</v>
      </c>
      <c r="W69" s="2">
        <f t="shared" si="12"/>
        <v>0.1890991875</v>
      </c>
    </row>
    <row r="70">
      <c r="A70" s="5" t="s">
        <v>52</v>
      </c>
      <c r="B70" s="2">
        <v>2.186208E7</v>
      </c>
      <c r="C70" s="2">
        <v>1.4762752E7</v>
      </c>
      <c r="D70" s="2">
        <v>0.088403</v>
      </c>
      <c r="E70">
        <f t="shared" si="106"/>
        <v>0.0193203285</v>
      </c>
      <c r="F70">
        <f t="shared" si="107"/>
        <v>0.01304638983</v>
      </c>
      <c r="G70" s="2">
        <v>384.71</v>
      </c>
      <c r="H70" s="2">
        <v>224.44</v>
      </c>
      <c r="I70" s="2">
        <v>402.0</v>
      </c>
      <c r="J70" s="3">
        <v>71.5</v>
      </c>
      <c r="K70">
        <f t="shared" si="108"/>
        <v>83.2689781</v>
      </c>
      <c r="L70">
        <f t="shared" si="109"/>
        <v>81.76372534</v>
      </c>
      <c r="M70">
        <f t="shared" ref="M70:N70" si="118">K70*1.25/16/8/E70/1000</f>
        <v>0.04208901595</v>
      </c>
      <c r="N70">
        <f t="shared" si="118"/>
        <v>0.06120266915</v>
      </c>
      <c r="O70" s="2">
        <f t="shared" si="111"/>
        <v>0.007361227471</v>
      </c>
      <c r="P70" s="2">
        <f t="shared" si="112"/>
        <v>0.007228158611</v>
      </c>
      <c r="Q70" s="2">
        <f t="shared" si="113"/>
        <v>0.01458938608</v>
      </c>
      <c r="R70" s="2">
        <f t="shared" si="114"/>
        <v>0.00393658559</v>
      </c>
      <c r="S70" s="9"/>
      <c r="T70" s="8">
        <f t="shared" si="10"/>
        <v>0</v>
      </c>
      <c r="U70" s="2">
        <v>5.11113</v>
      </c>
      <c r="V70" s="5">
        <f t="shared" si="11"/>
        <v>0.4518392254</v>
      </c>
      <c r="W70" s="9">
        <f t="shared" si="12"/>
        <v>0.4703651971</v>
      </c>
    </row>
    <row r="71">
      <c r="A71" s="5" t="s">
        <v>53</v>
      </c>
      <c r="B71" s="2">
        <v>5.4720576E7</v>
      </c>
      <c r="C71" s="2">
        <v>3.7710272E7</v>
      </c>
      <c r="D71" s="2">
        <v>0.189326</v>
      </c>
      <c r="E71">
        <f t="shared" si="106"/>
        <v>0.02258033762</v>
      </c>
      <c r="F71">
        <f t="shared" si="107"/>
        <v>0.01556106927</v>
      </c>
      <c r="G71" s="2">
        <v>384.71</v>
      </c>
      <c r="H71" s="2">
        <v>224.44</v>
      </c>
      <c r="I71" s="2">
        <v>402.0</v>
      </c>
      <c r="J71" s="3">
        <v>71.5</v>
      </c>
      <c r="K71">
        <f t="shared" si="108"/>
        <v>85.25481266</v>
      </c>
      <c r="L71">
        <f t="shared" si="109"/>
        <v>83.7420488</v>
      </c>
      <c r="M71">
        <f t="shared" ref="M71:N71" si="119">K71*1.25/16/8/E71/1000</f>
        <v>0.03687130564</v>
      </c>
      <c r="N71">
        <f t="shared" si="119"/>
        <v>0.05255380792</v>
      </c>
      <c r="O71" s="2">
        <f t="shared" si="111"/>
        <v>0.01614095266</v>
      </c>
      <c r="P71" s="2">
        <f t="shared" si="112"/>
        <v>0.01585454713</v>
      </c>
      <c r="Q71" s="2">
        <f t="shared" si="113"/>
        <v>0.03199549979</v>
      </c>
      <c r="R71" s="2">
        <f t="shared" si="114"/>
        <v>0.00843068678</v>
      </c>
      <c r="T71">
        <f t="shared" si="10"/>
        <v>0</v>
      </c>
      <c r="U71" s="2">
        <v>4.90295</v>
      </c>
      <c r="V71" s="5">
        <f t="shared" si="11"/>
        <v>0.9282559117</v>
      </c>
      <c r="W71" s="2">
        <f t="shared" si="12"/>
        <v>0.9686820983</v>
      </c>
    </row>
    <row r="75">
      <c r="B75" s="2" t="s">
        <v>67</v>
      </c>
      <c r="C75" s="2" t="s">
        <v>64</v>
      </c>
      <c r="D75" s="2" t="s">
        <v>65</v>
      </c>
      <c r="E75" s="2" t="s">
        <v>66</v>
      </c>
      <c r="F75" s="2" t="s">
        <v>68</v>
      </c>
      <c r="G75" s="2" t="s">
        <v>69</v>
      </c>
    </row>
    <row r="76">
      <c r="B76" s="11">
        <f t="shared" ref="B76:B78" si="120">1024/896</f>
        <v>1.142857143</v>
      </c>
      <c r="C76" s="11">
        <v>3.05</v>
      </c>
      <c r="D76" s="11">
        <v>0.01712</v>
      </c>
      <c r="E76" s="10">
        <f t="shared" ref="E76:E78" si="121">C76*D76</f>
        <v>0.052216</v>
      </c>
      <c r="F76" s="12"/>
      <c r="G76" s="10"/>
      <c r="H76" s="10"/>
    </row>
    <row r="77">
      <c r="A77" s="2"/>
      <c r="B77" s="11">
        <f t="shared" si="120"/>
        <v>1.142857143</v>
      </c>
      <c r="C77" s="11">
        <v>3.05</v>
      </c>
      <c r="D77" s="2">
        <v>0.007</v>
      </c>
      <c r="E77" s="10">
        <f t="shared" si="121"/>
        <v>0.02135</v>
      </c>
      <c r="G77" s="10"/>
    </row>
    <row r="78">
      <c r="A78" s="2"/>
      <c r="B78" s="11">
        <f t="shared" si="120"/>
        <v>1.142857143</v>
      </c>
      <c r="C78" s="11">
        <v>3.05</v>
      </c>
      <c r="D78" s="2">
        <v>0.0091</v>
      </c>
      <c r="E78" s="10">
        <f t="shared" si="121"/>
        <v>0.027755</v>
      </c>
      <c r="F78">
        <f>E78*B78</f>
        <v>0.03172</v>
      </c>
      <c r="G78" s="10">
        <f>0.0168/4*C78</f>
        <v>0.01281</v>
      </c>
    </row>
    <row r="79">
      <c r="A79" s="2"/>
    </row>
    <row r="80">
      <c r="A80" s="2"/>
    </row>
    <row r="83">
      <c r="A83" s="13" t="s">
        <v>70</v>
      </c>
      <c r="B83" s="2" t="s">
        <v>0</v>
      </c>
      <c r="C83" s="2" t="s">
        <v>1</v>
      </c>
      <c r="D83" s="2" t="s">
        <v>2</v>
      </c>
      <c r="E83" s="2" t="s">
        <v>3</v>
      </c>
      <c r="G83" s="7" t="s">
        <v>71</v>
      </c>
      <c r="H83" s="2" t="s">
        <v>0</v>
      </c>
      <c r="I83" s="2" t="s">
        <v>1</v>
      </c>
      <c r="J83" s="2" t="s">
        <v>2</v>
      </c>
      <c r="K83" s="2" t="s">
        <v>3</v>
      </c>
      <c r="M83" s="14" t="s">
        <v>72</v>
      </c>
      <c r="N83" s="2" t="s">
        <v>0</v>
      </c>
      <c r="O83" s="2" t="s">
        <v>1</v>
      </c>
      <c r="P83" s="2" t="s">
        <v>2</v>
      </c>
      <c r="Q83" s="2" t="s">
        <v>3</v>
      </c>
      <c r="S83" s="15" t="s">
        <v>56</v>
      </c>
      <c r="T83" s="2" t="s">
        <v>0</v>
      </c>
      <c r="U83" s="2" t="s">
        <v>1</v>
      </c>
      <c r="V83" s="2" t="s">
        <v>2</v>
      </c>
      <c r="W83" s="2" t="s">
        <v>3</v>
      </c>
    </row>
    <row r="84">
      <c r="A84" s="5" t="s">
        <v>47</v>
      </c>
      <c r="B84">
        <f t="shared" ref="B84:B87" si="122">R11/W2</f>
        <v>0.008660438177</v>
      </c>
      <c r="C84">
        <f t="shared" ref="C84:C87" si="123">R29/W20</f>
        <v>0.008597758815</v>
      </c>
      <c r="D84">
        <f t="shared" ref="D84:D87" si="124">R47/W38</f>
        <v>0.008506509968</v>
      </c>
      <c r="E84">
        <f t="shared" ref="E84:E87" si="125">R65/W56</f>
        <v>0.008422258217</v>
      </c>
      <c r="G84" s="5" t="s">
        <v>47</v>
      </c>
      <c r="H84">
        <f t="shared" ref="H84:H87" si="126">T11/W2</f>
        <v>0.00002333825693</v>
      </c>
      <c r="I84">
        <f t="shared" ref="I84:I87" si="127">T29/W20</f>
        <v>0.00002316934781</v>
      </c>
      <c r="J84">
        <f t="shared" ref="J84:J87" si="128">T47/W38</f>
        <v>0.00002292344927</v>
      </c>
      <c r="K84">
        <f t="shared" ref="K84:K87" si="129">T65/W56</f>
        <v>0.0000226964066</v>
      </c>
      <c r="M84" s="5" t="s">
        <v>47</v>
      </c>
      <c r="N84">
        <f t="shared" ref="N84:N87" si="130">V11/W2</f>
        <v>0.9688118872</v>
      </c>
      <c r="O84">
        <f t="shared" ref="O84:O87" si="131">V29/W20</f>
        <v>0.9563244846</v>
      </c>
      <c r="P84">
        <f t="shared" ref="P84:P87" si="132">V47/W38</f>
        <v>0.9354104505</v>
      </c>
      <c r="Q84">
        <f t="shared" ref="Q84:Q87" si="133">V65/W56</f>
        <v>0.8970527746</v>
      </c>
      <c r="S84" s="5" t="s">
        <v>47</v>
      </c>
      <c r="T84">
        <f t="shared" ref="T84:T87" si="134">Q11/W2</f>
        <v>0.02913332941</v>
      </c>
      <c r="U84">
        <f t="shared" ref="U84:U87" si="135">Q29/W20</f>
        <v>0.02946311997</v>
      </c>
      <c r="V84">
        <f t="shared" ref="V84:V87" si="136">Q47/W38</f>
        <v>0.03019975053</v>
      </c>
      <c r="W84">
        <f t="shared" ref="W84:W87" si="137">Q65/W56</f>
        <v>0.03187642993</v>
      </c>
      <c r="X84">
        <f t="shared" ref="X84:X87" si="138">W84+Q84+K84+E84</f>
        <v>0.9373741592</v>
      </c>
    </row>
    <row r="85">
      <c r="A85" s="5" t="s">
        <v>48</v>
      </c>
      <c r="B85">
        <f t="shared" si="122"/>
        <v>0.006168085566</v>
      </c>
      <c r="C85">
        <f t="shared" si="123"/>
        <v>0.006158438211</v>
      </c>
      <c r="D85">
        <f t="shared" si="124"/>
        <v>0.006138719861</v>
      </c>
      <c r="E85">
        <f t="shared" si="125"/>
        <v>0.00609332044</v>
      </c>
      <c r="G85" s="5" t="s">
        <v>48</v>
      </c>
      <c r="H85">
        <f t="shared" si="126"/>
        <v>0</v>
      </c>
      <c r="I85">
        <f t="shared" si="127"/>
        <v>0</v>
      </c>
      <c r="J85">
        <f t="shared" si="128"/>
        <v>0</v>
      </c>
      <c r="K85">
        <f t="shared" si="129"/>
        <v>0</v>
      </c>
      <c r="M85" s="5" t="s">
        <v>48</v>
      </c>
      <c r="N85">
        <f t="shared" si="130"/>
        <v>0.9789415282</v>
      </c>
      <c r="O85">
        <f t="shared" si="131"/>
        <v>0.976606874</v>
      </c>
      <c r="P85">
        <f t="shared" si="132"/>
        <v>0.9720393391</v>
      </c>
      <c r="Q85">
        <f t="shared" si="133"/>
        <v>0.9607960806</v>
      </c>
      <c r="S85" s="5" t="s">
        <v>48</v>
      </c>
      <c r="T85">
        <f t="shared" si="134"/>
        <v>0.01737935239</v>
      </c>
      <c r="U85">
        <f t="shared" si="135"/>
        <v>0.01773924647</v>
      </c>
      <c r="V85">
        <f t="shared" si="136"/>
        <v>0.01845439731</v>
      </c>
      <c r="W85">
        <f t="shared" si="137"/>
        <v>0.01985034493</v>
      </c>
      <c r="X85">
        <f t="shared" si="138"/>
        <v>0.9867397459</v>
      </c>
    </row>
    <row r="86">
      <c r="A86" s="5" t="s">
        <v>49</v>
      </c>
      <c r="B86">
        <f t="shared" si="122"/>
        <v>0.006253443967</v>
      </c>
      <c r="C86">
        <f t="shared" si="123"/>
        <v>0.006384053369</v>
      </c>
      <c r="D86">
        <f t="shared" si="124"/>
        <v>0.006233496692</v>
      </c>
      <c r="E86">
        <f t="shared" si="125"/>
        <v>0.006033678598</v>
      </c>
      <c r="G86" s="5" t="s">
        <v>49</v>
      </c>
      <c r="H86" s="8">
        <f t="shared" si="126"/>
        <v>0.000002808643147</v>
      </c>
      <c r="I86" s="8">
        <f t="shared" si="127"/>
        <v>0.000001433652227</v>
      </c>
      <c r="J86" s="8">
        <f t="shared" si="128"/>
        <v>0.00000139984206</v>
      </c>
      <c r="K86" s="8">
        <f t="shared" si="129"/>
        <v>0.000001354969368</v>
      </c>
      <c r="M86" s="5" t="s">
        <v>49</v>
      </c>
      <c r="N86">
        <f t="shared" si="130"/>
        <v>0.9561716644</v>
      </c>
      <c r="O86">
        <f t="shared" si="131"/>
        <v>0.9615763547</v>
      </c>
      <c r="P86">
        <f t="shared" si="132"/>
        <v>0.9113279775</v>
      </c>
      <c r="Q86">
        <f t="shared" si="133"/>
        <v>0.8119193251</v>
      </c>
      <c r="S86" s="5" t="s">
        <v>49</v>
      </c>
      <c r="T86">
        <f t="shared" si="134"/>
        <v>0.02044705711</v>
      </c>
      <c r="U86">
        <f t="shared" si="135"/>
        <v>0.02126191659</v>
      </c>
      <c r="V86">
        <f t="shared" si="136"/>
        <v>0.02150123021</v>
      </c>
      <c r="W86">
        <f t="shared" si="137"/>
        <v>0.02227065759</v>
      </c>
      <c r="X86" s="8">
        <f t="shared" si="138"/>
        <v>0.8402250162</v>
      </c>
    </row>
    <row r="87">
      <c r="A87" s="5" t="s">
        <v>50</v>
      </c>
      <c r="B87">
        <f t="shared" si="122"/>
        <v>0.007875777192</v>
      </c>
      <c r="C87">
        <f t="shared" si="123"/>
        <v>0.007931351494</v>
      </c>
      <c r="D87">
        <f t="shared" si="124"/>
        <v>0.007895010639</v>
      </c>
      <c r="E87">
        <f t="shared" si="125"/>
        <v>0.007411597767</v>
      </c>
      <c r="G87" s="5" t="s">
        <v>50</v>
      </c>
      <c r="H87">
        <f t="shared" si="126"/>
        <v>0.0001291111015</v>
      </c>
      <c r="I87">
        <f t="shared" si="127"/>
        <v>0.0001300221556</v>
      </c>
      <c r="J87">
        <f t="shared" si="128"/>
        <v>0.0001276534395</v>
      </c>
      <c r="K87">
        <f t="shared" si="129"/>
        <v>0.0001181727917</v>
      </c>
      <c r="M87" s="5" t="s">
        <v>50</v>
      </c>
      <c r="N87">
        <f t="shared" si="130"/>
        <v>0.916936431</v>
      </c>
      <c r="O87">
        <f t="shared" si="131"/>
        <v>0.9125275485</v>
      </c>
      <c r="P87">
        <f t="shared" si="132"/>
        <v>0.8836685241</v>
      </c>
      <c r="Q87">
        <f t="shared" si="133"/>
        <v>0.7827682502</v>
      </c>
      <c r="S87" s="5" t="s">
        <v>50</v>
      </c>
      <c r="T87">
        <f t="shared" si="134"/>
        <v>0.03359237963</v>
      </c>
      <c r="U87">
        <f t="shared" si="135"/>
        <v>0.03410635772</v>
      </c>
      <c r="V87">
        <f t="shared" si="136"/>
        <v>0.03467628954</v>
      </c>
      <c r="W87">
        <f t="shared" si="137"/>
        <v>0.03444312278</v>
      </c>
      <c r="X87">
        <f t="shared" si="138"/>
        <v>0.8247411436</v>
      </c>
    </row>
    <row r="88">
      <c r="A88" s="5"/>
      <c r="G88" s="5"/>
      <c r="M88" s="5"/>
      <c r="S88" s="5"/>
    </row>
    <row r="89">
      <c r="A89" s="5" t="s">
        <v>52</v>
      </c>
      <c r="B89">
        <f t="shared" ref="B89:B90" si="139">R16/W7</f>
        <v>0.007515449531</v>
      </c>
      <c r="C89">
        <f t="shared" ref="C89:C90" si="140">R34/W25</f>
        <v>0.00748067522</v>
      </c>
      <c r="D89">
        <f t="shared" ref="D89:D90" si="141">R52/W43</f>
        <v>0.007355162185</v>
      </c>
      <c r="E89">
        <f t="shared" ref="E89:E90" si="142">R70/W61</f>
        <v>0.007141244058</v>
      </c>
      <c r="G89" s="5" t="s">
        <v>52</v>
      </c>
      <c r="H89" s="8">
        <f t="shared" ref="H89:H90" si="143">T16/W7</f>
        <v>0</v>
      </c>
      <c r="I89" s="8">
        <f t="shared" ref="I89:I90" si="144">T34/W25</f>
        <v>0</v>
      </c>
      <c r="J89" s="8">
        <f t="shared" ref="J89:J90" si="145">T52/W43</f>
        <v>0</v>
      </c>
      <c r="K89" s="8">
        <f t="shared" ref="K89:K90" si="146">T70/W61</f>
        <v>0</v>
      </c>
      <c r="M89" s="5" t="s">
        <v>52</v>
      </c>
      <c r="N89">
        <f t="shared" ref="N89:N90" si="147">V16/W7</f>
        <v>0.9525313305</v>
      </c>
      <c r="O89">
        <f t="shared" ref="O89:O90" si="148">V34/W25</f>
        <v>0.9380041001</v>
      </c>
      <c r="P89">
        <f t="shared" ref="P89:P90" si="149">V52/W43</f>
        <v>0.8921416966</v>
      </c>
      <c r="Q89">
        <f t="shared" ref="Q89:Q90" si="150">V70/W61</f>
        <v>0.8196682404</v>
      </c>
      <c r="S89" s="5" t="s">
        <v>52</v>
      </c>
      <c r="T89">
        <f t="shared" ref="T89:T90" si="151">Q16/W7</f>
        <v>0.02462899162</v>
      </c>
      <c r="U89">
        <f t="shared" ref="U89:U90" si="152">Q34/W25</f>
        <v>0.0249666037</v>
      </c>
      <c r="V89">
        <f t="shared" ref="V89:V90" si="153">Q52/W43</f>
        <v>0.02542902409</v>
      </c>
      <c r="W89">
        <f t="shared" ref="W89:W90" si="154">Q70/W61</f>
        <v>0.0264661759</v>
      </c>
      <c r="X89" s="8">
        <f t="shared" ref="X89:X90" si="155">W89+Q89+K89+E89</f>
        <v>0.8532756604</v>
      </c>
    </row>
    <row r="90">
      <c r="A90" s="5" t="s">
        <v>53</v>
      </c>
      <c r="B90">
        <f t="shared" si="139"/>
        <v>0.007892824287</v>
      </c>
      <c r="C90">
        <f t="shared" si="140"/>
        <v>0.007832728099</v>
      </c>
      <c r="D90">
        <f t="shared" si="141"/>
        <v>0.007736296612</v>
      </c>
      <c r="E90">
        <f t="shared" si="142"/>
        <v>0.007479537813</v>
      </c>
      <c r="G90" s="5" t="s">
        <v>53</v>
      </c>
      <c r="H90">
        <f t="shared" si="143"/>
        <v>0</v>
      </c>
      <c r="I90">
        <f t="shared" si="144"/>
        <v>0</v>
      </c>
      <c r="J90">
        <f t="shared" si="145"/>
        <v>0</v>
      </c>
      <c r="K90">
        <f t="shared" si="146"/>
        <v>0</v>
      </c>
      <c r="M90" s="5" t="s">
        <v>53</v>
      </c>
      <c r="N90">
        <f t="shared" si="147"/>
        <v>0.9523340341</v>
      </c>
      <c r="O90">
        <f t="shared" si="148"/>
        <v>0.9321843516</v>
      </c>
      <c r="P90">
        <f t="shared" si="149"/>
        <v>0.899161628</v>
      </c>
      <c r="Q90">
        <f t="shared" si="150"/>
        <v>0.8235302026</v>
      </c>
      <c r="S90" s="5" t="s">
        <v>53</v>
      </c>
      <c r="T90">
        <f t="shared" si="151"/>
        <v>0.02665905105</v>
      </c>
      <c r="U90">
        <f t="shared" si="152"/>
        <v>0.02692417577</v>
      </c>
      <c r="V90">
        <f t="shared" si="153"/>
        <v>0.02751468532</v>
      </c>
      <c r="W90">
        <f t="shared" si="154"/>
        <v>0.02838577174</v>
      </c>
      <c r="X90">
        <f t="shared" si="155"/>
        <v>0.8593955121</v>
      </c>
    </row>
    <row r="92">
      <c r="A92" s="2" t="s">
        <v>73</v>
      </c>
      <c r="E92">
        <f>AVERAGE(E84:E90)</f>
        <v>0.007096939482</v>
      </c>
      <c r="K92">
        <f>AVERAGE(K84:K90)</f>
        <v>0.00002370402795</v>
      </c>
      <c r="Q92">
        <f>AVERAGE(Q84:Q90)</f>
        <v>0.8492891456</v>
      </c>
      <c r="W92">
        <f>AVERAGE(W84:W90)</f>
        <v>0.02721541715</v>
      </c>
      <c r="X92">
        <f>W92+Q92+K92+E92</f>
        <v>0.8836252062</v>
      </c>
    </row>
  </sheetData>
  <drawing r:id="rId1"/>
</worksheet>
</file>