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cifu\OneDrive\Escritorio\PRESENTACION\Matriz\"/>
    </mc:Choice>
  </mc:AlternateContent>
  <xr:revisionPtr revIDLastSave="0" documentId="13_ncr:1_{6EF7B34A-3B1A-4DCF-BBA2-15F2258314D8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- AYUDA -" sheetId="1" r:id="rId1"/>
    <sheet name="Precios (Equipo Desarrollo)" sheetId="9" r:id="rId2"/>
    <sheet name="Precios (Equipo Administrador)" sheetId="3" r:id="rId3"/>
    <sheet name="Precios (Equipo Supervisor) " sheetId="6" r:id="rId4"/>
    <sheet name="Precios (Tecnico) " sheetId="7" r:id="rId5"/>
    <sheet name="Precios ( Auxiliar)" sheetId="8" r:id="rId6"/>
    <sheet name="Soporte" sheetId="4" state="hidden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+fDBgfYXoBSz4N1LOb6+fAXG4fajFy/f1M12o1BcXFI="/>
    </ext>
  </extLst>
</workbook>
</file>

<file path=xl/calcChain.xml><?xml version="1.0" encoding="utf-8"?>
<calcChain xmlns="http://schemas.openxmlformats.org/spreadsheetml/2006/main">
  <c r="J25" i="9" l="1"/>
  <c r="K25" i="9"/>
  <c r="L25" i="9"/>
  <c r="D15" i="9"/>
  <c r="E14" i="9"/>
  <c r="F13" i="9"/>
  <c r="E13" i="9"/>
  <c r="D12" i="9"/>
  <c r="F20" i="9"/>
  <c r="E20" i="9"/>
  <c r="D20" i="9"/>
  <c r="F20" i="3"/>
  <c r="E20" i="3"/>
  <c r="D20" i="3"/>
  <c r="B20" i="3"/>
  <c r="B20" i="9"/>
  <c r="F19" i="9"/>
  <c r="E19" i="9"/>
  <c r="D19" i="9"/>
  <c r="B19" i="9"/>
  <c r="F18" i="9"/>
  <c r="E18" i="9"/>
  <c r="D18" i="9"/>
  <c r="B18" i="9"/>
  <c r="F9" i="9"/>
  <c r="E9" i="9"/>
  <c r="D9" i="9"/>
  <c r="B9" i="9"/>
  <c r="B18" i="3"/>
  <c r="D18" i="3"/>
  <c r="E18" i="3"/>
  <c r="F18" i="3"/>
  <c r="F17" i="9"/>
  <c r="E17" i="9"/>
  <c r="D17" i="9"/>
  <c r="B17" i="9"/>
  <c r="F16" i="9"/>
  <c r="E16" i="9"/>
  <c r="D16" i="9"/>
  <c r="B16" i="9"/>
  <c r="F15" i="9"/>
  <c r="E15" i="9"/>
  <c r="B15" i="9"/>
  <c r="F14" i="9"/>
  <c r="D14" i="9"/>
  <c r="B14" i="9"/>
  <c r="D13" i="9"/>
  <c r="B13" i="9"/>
  <c r="F12" i="9"/>
  <c r="E12" i="9"/>
  <c r="B12" i="9"/>
  <c r="F11" i="9"/>
  <c r="K11" i="9" s="1"/>
  <c r="E11" i="9"/>
  <c r="D11" i="9"/>
  <c r="B11" i="9"/>
  <c r="F10" i="9"/>
  <c r="E10" i="9"/>
  <c r="D10" i="9"/>
  <c r="B10" i="9"/>
  <c r="I25" i="9"/>
  <c r="H25" i="9"/>
  <c r="G25" i="9"/>
  <c r="L24" i="9"/>
  <c r="K24" i="9"/>
  <c r="J24" i="9"/>
  <c r="L23" i="9"/>
  <c r="K23" i="9"/>
  <c r="J23" i="9"/>
  <c r="L22" i="9"/>
  <c r="K22" i="9"/>
  <c r="J22" i="9"/>
  <c r="L21" i="9"/>
  <c r="K21" i="9"/>
  <c r="J21" i="9"/>
  <c r="I25" i="8"/>
  <c r="H25" i="8"/>
  <c r="G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F12" i="8"/>
  <c r="E12" i="8"/>
  <c r="D12" i="8"/>
  <c r="B12" i="8"/>
  <c r="F11" i="8"/>
  <c r="E11" i="8"/>
  <c r="D11" i="8"/>
  <c r="B11" i="8"/>
  <c r="F10" i="8"/>
  <c r="E10" i="8"/>
  <c r="D10" i="8"/>
  <c r="B10" i="8"/>
  <c r="F9" i="8"/>
  <c r="D9" i="8"/>
  <c r="B9" i="8"/>
  <c r="K19" i="9" l="1"/>
  <c r="L19" i="9"/>
  <c r="K18" i="9"/>
  <c r="L16" i="9"/>
  <c r="E25" i="9"/>
  <c r="L20" i="9"/>
  <c r="K20" i="9"/>
  <c r="J20" i="9"/>
  <c r="J19" i="9"/>
  <c r="F25" i="9"/>
  <c r="L18" i="9"/>
  <c r="J18" i="9"/>
  <c r="J10" i="9"/>
  <c r="L12" i="9"/>
  <c r="J14" i="9"/>
  <c r="K15" i="9"/>
  <c r="L11" i="8"/>
  <c r="L13" i="8"/>
  <c r="L15" i="8"/>
  <c r="L17" i="8"/>
  <c r="D25" i="9"/>
  <c r="K10" i="9"/>
  <c r="L11" i="9"/>
  <c r="K12" i="9"/>
  <c r="L13" i="9"/>
  <c r="K14" i="9"/>
  <c r="L15" i="9"/>
  <c r="K16" i="9"/>
  <c r="L17" i="9"/>
  <c r="K9" i="9"/>
  <c r="J9" i="9"/>
  <c r="L9" i="9"/>
  <c r="L10" i="9"/>
  <c r="J12" i="9"/>
  <c r="K13" i="9"/>
  <c r="L14" i="9"/>
  <c r="J16" i="9"/>
  <c r="K17" i="9"/>
  <c r="J11" i="9"/>
  <c r="J13" i="9"/>
  <c r="J15" i="9"/>
  <c r="J17" i="9"/>
  <c r="L10" i="8"/>
  <c r="F25" i="8"/>
  <c r="K11" i="8"/>
  <c r="L12" i="8"/>
  <c r="K13" i="8"/>
  <c r="L14" i="8"/>
  <c r="K15" i="8"/>
  <c r="L16" i="8"/>
  <c r="K17" i="8"/>
  <c r="K10" i="8"/>
  <c r="J11" i="8"/>
  <c r="K12" i="8"/>
  <c r="J13" i="8"/>
  <c r="K14" i="8"/>
  <c r="J15" i="8"/>
  <c r="K16" i="8"/>
  <c r="J17" i="8"/>
  <c r="D25" i="8"/>
  <c r="J10" i="8"/>
  <c r="J12" i="8"/>
  <c r="J14" i="8"/>
  <c r="J16" i="8"/>
  <c r="F9" i="7"/>
  <c r="D9" i="7"/>
  <c r="B9" i="7"/>
  <c r="F12" i="7"/>
  <c r="E12" i="7"/>
  <c r="D12" i="7"/>
  <c r="B12" i="7"/>
  <c r="F11" i="7"/>
  <c r="E11" i="7"/>
  <c r="D11" i="7"/>
  <c r="B11" i="7"/>
  <c r="F10" i="7"/>
  <c r="E10" i="7"/>
  <c r="D10" i="7"/>
  <c r="B10" i="7"/>
  <c r="F12" i="6"/>
  <c r="E12" i="6"/>
  <c r="D12" i="6"/>
  <c r="B12" i="6"/>
  <c r="F11" i="6"/>
  <c r="E11" i="6"/>
  <c r="D11" i="6"/>
  <c r="B11" i="6"/>
  <c r="F10" i="6"/>
  <c r="E10" i="6"/>
  <c r="D10" i="6"/>
  <c r="B10" i="6"/>
  <c r="F9" i="6"/>
  <c r="E9" i="6"/>
  <c r="B9" i="6"/>
  <c r="F17" i="3"/>
  <c r="E17" i="3"/>
  <c r="D17" i="3"/>
  <c r="B17" i="3"/>
  <c r="F16" i="3"/>
  <c r="E16" i="3"/>
  <c r="D16" i="3"/>
  <c r="B16" i="3"/>
  <c r="F15" i="3"/>
  <c r="E15" i="3"/>
  <c r="D15" i="3"/>
  <c r="B15" i="3"/>
  <c r="F14" i="3"/>
  <c r="E14" i="3"/>
  <c r="D14" i="3"/>
  <c r="B14" i="3"/>
  <c r="F13" i="3"/>
  <c r="E13" i="3"/>
  <c r="D13" i="3"/>
  <c r="B13" i="3"/>
  <c r="F12" i="3"/>
  <c r="E12" i="3"/>
  <c r="D12" i="3"/>
  <c r="B12" i="3"/>
  <c r="F11" i="3"/>
  <c r="E11" i="3"/>
  <c r="D11" i="3"/>
  <c r="B11" i="3"/>
  <c r="F10" i="3"/>
  <c r="E10" i="3"/>
  <c r="D10" i="3"/>
  <c r="B10" i="3"/>
  <c r="F9" i="3"/>
  <c r="D9" i="3"/>
  <c r="B9" i="3"/>
  <c r="I25" i="7"/>
  <c r="H25" i="7"/>
  <c r="G25" i="7"/>
  <c r="L24" i="7"/>
  <c r="K24" i="7"/>
  <c r="J24" i="7"/>
  <c r="L23" i="7"/>
  <c r="K23" i="7"/>
  <c r="J23" i="7"/>
  <c r="L22" i="7"/>
  <c r="K22" i="7"/>
  <c r="J22" i="7"/>
  <c r="L21" i="7"/>
  <c r="K21" i="7"/>
  <c r="J21" i="7"/>
  <c r="L20" i="7"/>
  <c r="K20" i="7"/>
  <c r="J20" i="7"/>
  <c r="L19" i="7"/>
  <c r="K19" i="7"/>
  <c r="J19" i="7"/>
  <c r="L18" i="7"/>
  <c r="K18" i="7"/>
  <c r="J18" i="7"/>
  <c r="I25" i="6"/>
  <c r="H25" i="6"/>
  <c r="G25" i="6"/>
  <c r="L24" i="6"/>
  <c r="K24" i="6"/>
  <c r="J24" i="6"/>
  <c r="L23" i="6"/>
  <c r="K23" i="6"/>
  <c r="J23" i="6"/>
  <c r="L22" i="6"/>
  <c r="K22" i="6"/>
  <c r="J22" i="6"/>
  <c r="L21" i="6"/>
  <c r="K21" i="6"/>
  <c r="J21" i="6"/>
  <c r="L20" i="6"/>
  <c r="K20" i="6"/>
  <c r="J20" i="6"/>
  <c r="L19" i="6"/>
  <c r="K19" i="6"/>
  <c r="J19" i="6"/>
  <c r="L18" i="6"/>
  <c r="K18" i="6"/>
  <c r="J18" i="6"/>
  <c r="K17" i="6"/>
  <c r="I24" i="3"/>
  <c r="H24" i="3"/>
  <c r="G24" i="3"/>
  <c r="L23" i="3"/>
  <c r="K23" i="3"/>
  <c r="J23" i="3"/>
  <c r="L22" i="3"/>
  <c r="K22" i="3"/>
  <c r="J22" i="3"/>
  <c r="L21" i="3"/>
  <c r="K21" i="3"/>
  <c r="J21" i="3"/>
  <c r="L20" i="3"/>
  <c r="K20" i="3"/>
  <c r="J20" i="3"/>
  <c r="E25" i="6" l="1"/>
  <c r="F25" i="6"/>
  <c r="J10" i="7"/>
  <c r="K12" i="3"/>
  <c r="L16" i="3"/>
  <c r="J12" i="6"/>
  <c r="L14" i="6"/>
  <c r="L12" i="7"/>
  <c r="K15" i="7"/>
  <c r="J14" i="7"/>
  <c r="L16" i="7"/>
  <c r="L11" i="3"/>
  <c r="L12" i="3"/>
  <c r="L13" i="3"/>
  <c r="J15" i="3"/>
  <c r="L10" i="6"/>
  <c r="K13" i="6"/>
  <c r="J16" i="6"/>
  <c r="K11" i="7"/>
  <c r="D25" i="7"/>
  <c r="F25" i="7"/>
  <c r="L17" i="3"/>
  <c r="J18" i="3"/>
  <c r="L19" i="3"/>
  <c r="K10" i="6"/>
  <c r="L11" i="6"/>
  <c r="K12" i="6"/>
  <c r="L13" i="6"/>
  <c r="K14" i="6"/>
  <c r="L15" i="6"/>
  <c r="K16" i="6"/>
  <c r="L17" i="6"/>
  <c r="K10" i="7"/>
  <c r="L11" i="7"/>
  <c r="K12" i="7"/>
  <c r="L13" i="7"/>
  <c r="K14" i="7"/>
  <c r="L15" i="7"/>
  <c r="K16" i="7"/>
  <c r="L17" i="7"/>
  <c r="J10" i="6"/>
  <c r="K11" i="6"/>
  <c r="L12" i="6"/>
  <c r="J14" i="6"/>
  <c r="K15" i="6"/>
  <c r="L16" i="6"/>
  <c r="L10" i="7"/>
  <c r="J12" i="7"/>
  <c r="K13" i="7"/>
  <c r="L14" i="7"/>
  <c r="J16" i="7"/>
  <c r="K17" i="7"/>
  <c r="L10" i="3"/>
  <c r="L14" i="3"/>
  <c r="J19" i="3"/>
  <c r="J12" i="3"/>
  <c r="L15" i="3"/>
  <c r="J16" i="3"/>
  <c r="K16" i="3"/>
  <c r="F24" i="3"/>
  <c r="J11" i="7"/>
  <c r="J13" i="7"/>
  <c r="J15" i="7"/>
  <c r="J17" i="7"/>
  <c r="J11" i="6"/>
  <c r="J13" i="6"/>
  <c r="J15" i="6"/>
  <c r="J17" i="6"/>
  <c r="K19" i="3"/>
  <c r="K18" i="3"/>
  <c r="D24" i="3"/>
  <c r="L18" i="3"/>
  <c r="K15" i="3"/>
  <c r="K10" i="3"/>
  <c r="J10" i="3"/>
  <c r="K11" i="3"/>
  <c r="K13" i="3"/>
  <c r="K14" i="3"/>
  <c r="K17" i="3"/>
  <c r="J11" i="3"/>
  <c r="J13" i="3"/>
  <c r="J14" i="3"/>
  <c r="J17" i="3"/>
  <c r="E9" i="8" l="1"/>
  <c r="E9" i="7"/>
  <c r="E25" i="7" l="1"/>
  <c r="L9" i="7"/>
  <c r="K9" i="7"/>
  <c r="J9" i="7"/>
  <c r="E25" i="8"/>
  <c r="L9" i="8"/>
  <c r="K9" i="8"/>
  <c r="J9" i="8"/>
  <c r="D9" i="6"/>
  <c r="D25" i="6" l="1"/>
  <c r="K9" i="6"/>
  <c r="L9" i="6"/>
  <c r="J9" i="6"/>
  <c r="E9" i="3" l="1"/>
  <c r="E24" i="3" l="1"/>
  <c r="J9" i="3"/>
  <c r="K9" i="3"/>
  <c r="L9" i="3"/>
</calcChain>
</file>

<file path=xl/sharedStrings.xml><?xml version="1.0" encoding="utf-8"?>
<sst xmlns="http://schemas.openxmlformats.org/spreadsheetml/2006/main" count="135" uniqueCount="39">
  <si>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</si>
  <si>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</si>
  <si>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</si>
  <si>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</si>
  <si>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</si>
  <si>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</si>
  <si>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</si>
  <si>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</si>
  <si>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</si>
  <si>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</si>
  <si>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</si>
  <si>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</si>
  <si>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</si>
  <si>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</si>
  <si>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</si>
  <si>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Total</t>
  </si>
  <si>
    <t>DATOS ADICIONALES</t>
  </si>
  <si>
    <t>TIEMPO DE ENTREGA (DÍAS)</t>
  </si>
  <si>
    <t>10 dias habiles</t>
  </si>
  <si>
    <t>COSTO DE ENVÍO</t>
  </si>
  <si>
    <t>FORMAS DE PAGO</t>
  </si>
  <si>
    <t>Inmediata</t>
  </si>
  <si>
    <t>7 dias habiles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</si>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</sst>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\ #,##0.00;[Red]\-&quot;$&quot;\ #,##0.00"/>
    <numFmt numFmtId="164" formatCode="&quot;$&quot;\ #,##0.00"/>
    <numFmt numFmtId="165" formatCode="&quot;$&quot;\ #,##0.0"/>
  </numFmts>
  <fonts count="16">
    <font>
      <sz val="8"/>
      <color theme="1"/>
      <name val="Arial"/>
      <scheme val="minor"/>
    </font>
    <font>
      <sz val="12"/>
      <color theme="1"/>
      <name val="Calibri"/>
    </font>
    <font>
      <sz val="8"/>
      <color theme="1"/>
      <name val="Arial"/>
    </font>
    <font>
      <b/>
      <sz val="22"/>
      <color rgb="FF3F3F3F"/>
      <name val="Calibri"/>
    </font>
    <font>
      <sz val="10"/>
      <color theme="1"/>
      <name val="Calibri"/>
    </font>
    <font>
      <sz val="16"/>
      <color rgb="FF7F7F7F"/>
      <name val="Calibri"/>
    </font>
    <font>
      <sz val="20"/>
      <color theme="1"/>
      <name val="Calibri"/>
    </font>
    <font>
      <b/>
      <sz val="14"/>
      <color theme="0"/>
      <name val="Calibri"/>
    </font>
    <font>
      <sz val="8"/>
      <name val="Arial"/>
    </font>
    <font>
      <b/>
      <sz val="14"/>
      <color rgb="FF8745EC"/>
      <name val="Calibri"/>
    </font>
    <font>
      <sz val="14"/>
      <color rgb="FF595959"/>
      <name val="Calibri"/>
    </font>
    <font>
      <b/>
      <sz val="14"/>
      <color rgb="FF7F7F7F"/>
      <name val="Calibri"/>
    </font>
    <font>
      <sz val="10"/>
      <color rgb="FFFF0000"/>
      <name val="Calibri"/>
    </font>
    <font>
      <b/>
      <sz val="14"/>
      <color rgb="FF595959"/>
      <name val="Calibri"/>
    </font>
    <font>
      <sz val="11"/>
      <color rgb="FF000000"/>
      <name val="Arial"/>
    </font>
    <font>
      <sz val="13"/>
      <color rgb="FF59595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8745EC"/>
        <bgColor rgb="FF8745EC"/>
      </patternFill>
    </fill>
    <fill>
      <patternFill patternType="solid">
        <fgColor theme="0"/>
        <bgColor theme="0"/>
      </patternFill>
    </fill>
    <fill>
      <patternFill patternType="solid">
        <fgColor rgb="FFF8F3FF"/>
        <bgColor rgb="FFF8F3F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/>
      <top style="dotted">
        <color rgb="FFF2F2F2"/>
      </top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3" borderId="1" xfId="0" applyFont="1" applyFill="1" applyBorder="1"/>
    <xf numFmtId="0" fontId="4" fillId="0" borderId="0" xfId="0" applyFont="1"/>
    <xf numFmtId="0" fontId="2" fillId="2" borderId="2" xfId="0" applyFont="1" applyFill="1" applyBorder="1"/>
    <xf numFmtId="0" fontId="5" fillId="0" borderId="0" xfId="0" applyFont="1" applyAlignment="1">
      <alignment vertical="top"/>
    </xf>
    <xf numFmtId="0" fontId="6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164" fontId="10" fillId="0" borderId="10" xfId="0" applyNumberFormat="1" applyFont="1" applyBorder="1" applyAlignment="1">
      <alignment horizontal="left" vertical="center"/>
    </xf>
    <xf numFmtId="1" fontId="10" fillId="0" borderId="10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164" fontId="11" fillId="5" borderId="7" xfId="0" applyNumberFormat="1" applyFont="1" applyFill="1" applyBorder="1" applyAlignment="1">
      <alignment horizontal="center"/>
    </xf>
    <xf numFmtId="164" fontId="11" fillId="5" borderId="8" xfId="0" applyNumberFormat="1" applyFont="1" applyFill="1" applyBorder="1" applyAlignment="1">
      <alignment horizontal="center"/>
    </xf>
    <xf numFmtId="164" fontId="11" fillId="5" borderId="9" xfId="0" applyNumberFormat="1" applyFont="1" applyFill="1" applyBorder="1" applyAlignment="1">
      <alignment horizontal="center"/>
    </xf>
    <xf numFmtId="165" fontId="10" fillId="0" borderId="10" xfId="0" applyNumberFormat="1" applyFont="1" applyBorder="1" applyAlignment="1">
      <alignment horizontal="center" vertical="center"/>
    </xf>
    <xf numFmtId="164" fontId="11" fillId="5" borderId="11" xfId="0" applyNumberFormat="1" applyFont="1" applyFill="1" applyBorder="1" applyAlignment="1">
      <alignment horizontal="center"/>
    </xf>
    <xf numFmtId="164" fontId="11" fillId="5" borderId="12" xfId="0" applyNumberFormat="1" applyFont="1" applyFill="1" applyBorder="1" applyAlignment="1">
      <alignment horizontal="center"/>
    </xf>
    <xf numFmtId="164" fontId="11" fillId="5" borderId="13" xfId="0" applyNumberFormat="1" applyFont="1" applyFill="1" applyBorder="1" applyAlignment="1">
      <alignment horizontal="center"/>
    </xf>
    <xf numFmtId="0" fontId="12" fillId="0" borderId="0" xfId="0" applyFont="1"/>
    <xf numFmtId="164" fontId="10" fillId="0" borderId="14" xfId="0" applyNumberFormat="1" applyFont="1" applyBorder="1" applyAlignment="1">
      <alignment horizontal="left" vertical="center"/>
    </xf>
    <xf numFmtId="164" fontId="10" fillId="0" borderId="14" xfId="0" applyNumberFormat="1" applyFont="1" applyBorder="1" applyAlignment="1">
      <alignment horizontal="center" vertical="center"/>
    </xf>
    <xf numFmtId="164" fontId="10" fillId="3" borderId="15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/>
    </xf>
    <xf numFmtId="2" fontId="10" fillId="3" borderId="15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9" fillId="0" borderId="18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164" fontId="10" fillId="0" borderId="25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4" fontId="13" fillId="0" borderId="29" xfId="0" applyNumberFormat="1" applyFont="1" applyBorder="1" applyAlignment="1">
      <alignment horizontal="center" vertical="center"/>
    </xf>
    <xf numFmtId="4" fontId="13" fillId="0" borderId="30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8" fontId="14" fillId="0" borderId="0" xfId="0" applyNumberFormat="1" applyFont="1" applyAlignment="1">
      <alignment vertical="center" wrapText="1"/>
    </xf>
    <xf numFmtId="8" fontId="14" fillId="0" borderId="35" xfId="0" applyNumberFormat="1" applyFont="1" applyBorder="1" applyAlignment="1">
      <alignment vertical="center" wrapText="1"/>
    </xf>
    <xf numFmtId="8" fontId="15" fillId="0" borderId="36" xfId="0" applyNumberFormat="1" applyFont="1" applyBorder="1" applyAlignment="1">
      <alignment vertical="center" wrapText="1"/>
    </xf>
    <xf numFmtId="8" fontId="14" fillId="0" borderId="37" xfId="0" applyNumberFormat="1" applyFont="1" applyBorder="1" applyAlignment="1">
      <alignment vertical="center" wrapText="1"/>
    </xf>
    <xf numFmtId="8" fontId="15" fillId="0" borderId="38" xfId="0" applyNumberFormat="1" applyFont="1" applyBorder="1" applyAlignment="1">
      <alignment vertical="center" wrapText="1"/>
    </xf>
    <xf numFmtId="164" fontId="10" fillId="3" borderId="15" xfId="0" applyNumberFormat="1" applyFont="1" applyFill="1" applyBorder="1" applyAlignment="1">
      <alignment horizontal="left" vertical="center"/>
    </xf>
    <xf numFmtId="2" fontId="10" fillId="0" borderId="14" xfId="0" applyNumberFormat="1" applyFont="1" applyBorder="1" applyAlignment="1">
      <alignment horizontal="center" vertical="center"/>
    </xf>
    <xf numFmtId="0" fontId="14" fillId="0" borderId="0" xfId="0" applyFont="1"/>
    <xf numFmtId="8" fontId="15" fillId="6" borderId="39" xfId="0" applyNumberFormat="1" applyFont="1" applyFill="1" applyBorder="1" applyAlignment="1">
      <alignment vertical="center" wrapText="1"/>
    </xf>
    <xf numFmtId="8" fontId="15" fillId="6" borderId="40" xfId="0" applyNumberFormat="1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7" fillId="2" borderId="16" xfId="0" applyFont="1" applyFill="1" applyBorder="1" applyAlignment="1">
      <alignment horizontal="center" vertical="center" wrapText="1"/>
    </xf>
    <xf numFmtId="0" fontId="8" fillId="0" borderId="17" xfId="0" applyFont="1" applyBorder="1"/>
    <xf numFmtId="0" fontId="9" fillId="4" borderId="19" xfId="0" applyFont="1" applyFill="1" applyBorder="1" applyAlignment="1">
      <alignment horizontal="center" vertical="center" wrapText="1"/>
    </xf>
    <xf numFmtId="0" fontId="8" fillId="0" borderId="20" xfId="0" applyFont="1" applyBorder="1"/>
    <xf numFmtId="0" fontId="9" fillId="4" borderId="23" xfId="0" applyFont="1" applyFill="1" applyBorder="1" applyAlignment="1">
      <alignment horizontal="center" vertical="center" wrapText="1"/>
    </xf>
    <xf numFmtId="0" fontId="8" fillId="0" borderId="24" xfId="0" applyFont="1" applyBorder="1"/>
    <xf numFmtId="0" fontId="8" fillId="0" borderId="27" xfId="0" applyFont="1" applyBorder="1"/>
    <xf numFmtId="0" fontId="8" fillId="0" borderId="28" xfId="0" applyFont="1" applyBorder="1"/>
    <xf numFmtId="0" fontId="8" fillId="0" borderId="31" xfId="0" applyFont="1" applyBorder="1"/>
    <xf numFmtId="0" fontId="8" fillId="0" borderId="32" xfId="0" applyFont="1" applyBorder="1"/>
  </cellXfs>
  <cellStyles count="1">
    <cellStyle name="Normal" xfId="0" builtinId="0"/>
  </cellStyles>
  <dxfs count="29"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F3FF"/>
          <bgColor rgb="FFF8F3FF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F3FF"/>
          <bgColor rgb="FFF8F3FF"/>
        </patternFill>
      </fill>
    </dxf>
  </dxfs>
  <tableStyles count="2">
    <tableStyle name="Precios(Equipo Programacion)-style" pivot="0" count="4" xr9:uid="{00000000-0011-0000-FFFF-FFFF00000000}">
      <tableStyleElement type="headerRow" dxfId="28"/>
      <tableStyleElement type="totalRow" dxfId="27"/>
      <tableStyleElement type="firstRowStripe" dxfId="26"/>
      <tableStyleElement type="secondRowStripe" dxfId="25"/>
    </tableStyle>
    <tableStyle name="Precios (Equipo Admin)-style" pivot="0" count="4" xr9:uid="{00000000-0011-0000-FFFF-FFFF01000000}">
      <tableStyleElement type="headerRow" dxfId="24"/>
      <tableStyleElement type="total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142875</xdr:rowOff>
    </xdr:from>
    <xdr:ext cx="8067675" cy="6124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12163" y="722475"/>
          <a:ext cx="8067675" cy="611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plantilla de excel de comparación de precios entre proveedores le permitirá saber que proveedor le da el mejor precio para cada producto que quiera comprar.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 sigue estos pasos: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el nombre de los proveedores en la fila 8.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los productos a comparar en la columna B, la cantidad de cada uno de ellos en la columna C  y los precios a partir de la celda D9.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Opcional: Se pueden agregar datos adicionales que hacen a la decisión del proveedor: 	 	Cantidad de días de entrega</a:t>
          </a:r>
          <a:b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Costo de envío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Formas de pago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obtiene el precio más bajo, el promedio y el más alto en las columnas J, K y 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marcará en amarillo el proveedor que ofrece el precio más bajo total.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el caso de que haya más de un proveedor con el precio más bajo se marcará en amarillo también.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76200</xdr:colOff>
      <xdr:row>0</xdr:row>
      <xdr:rowOff>104775</xdr:rowOff>
    </xdr:from>
    <xdr:ext cx="6657975" cy="7524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21775" y="3408525"/>
          <a:ext cx="66484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1400"/>
        </a:p>
      </xdr:txBody>
    </xdr:sp>
    <xdr:clientData fLocksWithSheet="0"/>
  </xdr:oneCellAnchor>
  <xdr:oneCellAnchor>
    <xdr:from>
      <xdr:col>9</xdr:col>
      <xdr:colOff>419100</xdr:colOff>
      <xdr:row>0</xdr:row>
      <xdr:rowOff>104775</xdr:rowOff>
    </xdr:from>
    <xdr:ext cx="2009775" cy="7524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45875" y="3408525"/>
          <a:ext cx="20002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86675" cy="74295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92B257C2-1435-492B-895A-DAC52EC19200}"/>
            </a:ext>
          </a:extLst>
        </xdr:cNvPr>
        <xdr:cNvSpPr txBox="1"/>
      </xdr:nvSpPr>
      <xdr:spPr>
        <a:xfrm>
          <a:off x="228600" y="190500"/>
          <a:ext cx="7686675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571500</xdr:colOff>
      <xdr:row>1</xdr:row>
      <xdr:rowOff>142875</xdr:rowOff>
    </xdr:from>
    <xdr:ext cx="3009900" cy="466725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D069AD14-400C-4B4B-8CC9-6741822EFF86}"/>
            </a:ext>
          </a:extLst>
        </xdr:cNvPr>
        <xdr:cNvSpPr txBox="1"/>
      </xdr:nvSpPr>
      <xdr:spPr>
        <a:xfrm>
          <a:off x="11963400" y="333375"/>
          <a:ext cx="3009900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86675" cy="7429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507425" y="3413288"/>
          <a:ext cx="767715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571500</xdr:colOff>
      <xdr:row>1</xdr:row>
      <xdr:rowOff>142875</xdr:rowOff>
    </xdr:from>
    <xdr:ext cx="3009900" cy="4667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845813" y="3551400"/>
          <a:ext cx="3000375" cy="457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86675" cy="74295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13FAE841-88C3-41F6-B6E2-4173474223A3}"/>
            </a:ext>
          </a:extLst>
        </xdr:cNvPr>
        <xdr:cNvSpPr txBox="1"/>
      </xdr:nvSpPr>
      <xdr:spPr>
        <a:xfrm>
          <a:off x="228600" y="190500"/>
          <a:ext cx="7686675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571500</xdr:colOff>
      <xdr:row>1</xdr:row>
      <xdr:rowOff>142875</xdr:rowOff>
    </xdr:from>
    <xdr:ext cx="3009900" cy="466725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269E81D4-E8E9-415F-B627-B0B01F02F3FC}"/>
            </a:ext>
          </a:extLst>
        </xdr:cNvPr>
        <xdr:cNvSpPr txBox="1"/>
      </xdr:nvSpPr>
      <xdr:spPr>
        <a:xfrm>
          <a:off x="11963400" y="333375"/>
          <a:ext cx="3009900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86675" cy="74295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66BDE856-0AB5-4577-8218-99DDAFE28DEC}"/>
            </a:ext>
          </a:extLst>
        </xdr:cNvPr>
        <xdr:cNvSpPr txBox="1"/>
      </xdr:nvSpPr>
      <xdr:spPr>
        <a:xfrm>
          <a:off x="228600" y="190500"/>
          <a:ext cx="7686675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571500</xdr:colOff>
      <xdr:row>1</xdr:row>
      <xdr:rowOff>142875</xdr:rowOff>
    </xdr:from>
    <xdr:ext cx="3009900" cy="466725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0B4A247A-6037-42D0-BD18-051B4A1BC521}"/>
            </a:ext>
          </a:extLst>
        </xdr:cNvPr>
        <xdr:cNvSpPr txBox="1"/>
      </xdr:nvSpPr>
      <xdr:spPr>
        <a:xfrm>
          <a:off x="11963400" y="333375"/>
          <a:ext cx="3009900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86675" cy="74295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35745CBC-53C8-488F-88D5-B325992A0E2A}"/>
            </a:ext>
          </a:extLst>
        </xdr:cNvPr>
        <xdr:cNvSpPr txBox="1"/>
      </xdr:nvSpPr>
      <xdr:spPr>
        <a:xfrm>
          <a:off x="228600" y="190500"/>
          <a:ext cx="7686675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571500</xdr:colOff>
      <xdr:row>1</xdr:row>
      <xdr:rowOff>142875</xdr:rowOff>
    </xdr:from>
    <xdr:ext cx="3009900" cy="466725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89C58B49-7DE4-4050-B889-2DA10FEAFB51}"/>
            </a:ext>
          </a:extLst>
        </xdr:cNvPr>
        <xdr:cNvSpPr txBox="1"/>
      </xdr:nvSpPr>
      <xdr:spPr>
        <a:xfrm>
          <a:off x="11963400" y="333375"/>
          <a:ext cx="3009900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ifu\OneDrive\Escritorio\PRESENTACION\Matriz\Cuadro%20de%20cotizaciones%20G4.xlsx" TargetMode="External"/><Relationship Id="rId1" Type="http://schemas.openxmlformats.org/officeDocument/2006/relationships/externalLinkPath" Target="Cuadro%20de%20cotizaciones%20G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quipo (desarrolladores)"/>
      <sheetName val="Equipo Administrador"/>
      <sheetName val="Equipo Supervisor"/>
      <sheetName val="Equipo Tecnico Y Auxiliar"/>
      <sheetName val="Mouse administrador"/>
      <sheetName val="teclado administrador"/>
      <sheetName val="Monitor administrador"/>
      <sheetName val="Windows 11 Pro"/>
      <sheetName val="Licencia de Office"/>
      <sheetName val="ANTIVIRUS"/>
      <sheetName val="SQL"/>
      <sheetName val="Adobe illustrator"/>
      <sheetName val="Servicio de internet"/>
      <sheetName val="Hosting y Dominio"/>
      <sheetName val="Visual Studio"/>
      <sheetName val="Windows Server"/>
      <sheetName val="Gestor de base de datos"/>
    </sheetNames>
    <sheetDataSet>
      <sheetData sheetId="0">
        <row r="8">
          <cell r="D8" t="str">
            <v>Asus Portátil gaming FA506NCR-HN077 15.6´´ R7-7435HS/16GB/512GB SSD/RTX 3050</v>
          </cell>
          <cell r="H8">
            <v>3054280</v>
          </cell>
        </row>
        <row r="9">
          <cell r="H9">
            <v>3899000.0000000005</v>
          </cell>
        </row>
        <row r="10">
          <cell r="H10">
            <v>3899000.0000000005</v>
          </cell>
        </row>
      </sheetData>
      <sheetData sheetId="1">
        <row r="8">
          <cell r="D8" t="str">
            <v>Servidor Lenovo Thinkserver Ts440 Xeon Ram 16gb 600gbx2 Sas</v>
          </cell>
          <cell r="H8">
            <v>1271427</v>
          </cell>
        </row>
        <row r="9">
          <cell r="H9">
            <v>3448196</v>
          </cell>
        </row>
        <row r="10">
          <cell r="H10">
            <v>1428570</v>
          </cell>
        </row>
      </sheetData>
      <sheetData sheetId="2">
        <row r="8">
          <cell r="H8">
            <v>1999000</v>
          </cell>
        </row>
        <row r="9">
          <cell r="H9">
            <v>3268836</v>
          </cell>
        </row>
        <row r="10">
          <cell r="D10" t="str">
            <v>Todo en Uno ASUS M3702WFAK Ryzen 5 7520U RAM 16GB SSD 512GB 27 Pulgadas</v>
          </cell>
          <cell r="H10">
            <v>2599900</v>
          </cell>
        </row>
      </sheetData>
      <sheetData sheetId="3">
        <row r="8">
          <cell r="D8" t="str">
            <v>TODO EN UNO ACER C24-1100 AMD RYZEN 5-5500U SSD  512GB RAM 16GB LED 24 FHD</v>
          </cell>
          <cell r="H8">
            <v>1999900</v>
          </cell>
        </row>
        <row r="9">
          <cell r="H9">
            <v>2089900</v>
          </cell>
        </row>
        <row r="10">
          <cell r="H10">
            <v>1910999</v>
          </cell>
        </row>
      </sheetData>
      <sheetData sheetId="4">
        <row r="8">
          <cell r="D8" t="str">
            <v>Mouse Alambrico Usb Logitech M110 Black Silencioso Color Negro</v>
          </cell>
          <cell r="H8">
            <v>34900</v>
          </cell>
        </row>
        <row r="9">
          <cell r="H9">
            <v>29900</v>
          </cell>
        </row>
        <row r="10">
          <cell r="H10">
            <v>39900</v>
          </cell>
        </row>
      </sheetData>
      <sheetData sheetId="5">
        <row r="8">
          <cell r="H8">
            <v>60001</v>
          </cell>
        </row>
        <row r="9">
          <cell r="D9" t="str">
            <v>TECLADO LOGITECH K120 ALAMBRICO</v>
          </cell>
          <cell r="H9">
            <v>25000</v>
          </cell>
        </row>
        <row r="10">
          <cell r="H10">
            <v>70210</v>
          </cell>
        </row>
      </sheetData>
      <sheetData sheetId="6">
        <row r="8">
          <cell r="H8">
            <v>429900.00000000006</v>
          </cell>
        </row>
        <row r="9">
          <cell r="H9">
            <v>377600</v>
          </cell>
        </row>
        <row r="10">
          <cell r="D10" t="str">
            <v>Monitor Samsung 24 Pulgadas Fhd Ips 75Hz 5Ms S24c310 Hdmi</v>
          </cell>
          <cell r="H10">
            <v>409990</v>
          </cell>
        </row>
      </sheetData>
      <sheetData sheetId="7">
        <row r="8">
          <cell r="H8">
            <v>39900</v>
          </cell>
        </row>
        <row r="9">
          <cell r="D9" t="str">
            <v xml:space="preserve">
Microsoft Windows 11 PRO - Licencia Vitalicia</v>
          </cell>
          <cell r="H9">
            <v>68400</v>
          </cell>
        </row>
        <row r="10">
          <cell r="H10">
            <v>59740.000000000007</v>
          </cell>
        </row>
      </sheetData>
      <sheetData sheetId="8">
        <row r="8">
          <cell r="D8" t="str">
            <v>Microsoft 365 Empresa Estándar</v>
          </cell>
          <cell r="H8">
            <v>205300</v>
          </cell>
        </row>
        <row r="9">
          <cell r="H9">
            <v>172452</v>
          </cell>
        </row>
        <row r="10">
          <cell r="H10">
            <v>215000</v>
          </cell>
        </row>
      </sheetData>
      <sheetData sheetId="9">
        <row r="8">
          <cell r="H8">
            <v>158400</v>
          </cell>
        </row>
        <row r="9">
          <cell r="H9">
            <v>501900</v>
          </cell>
        </row>
        <row r="10">
          <cell r="D10" t="str">
            <v>Kaspersky Small Office Security</v>
          </cell>
          <cell r="H10">
            <v>329960.00000000006</v>
          </cell>
        </row>
      </sheetData>
      <sheetData sheetId="10">
        <row r="8">
          <cell r="H8">
            <v>944380</v>
          </cell>
        </row>
        <row r="9">
          <cell r="H9">
            <v>1990000.0000000002</v>
          </cell>
        </row>
        <row r="10">
          <cell r="D10" t="str">
            <v>Licencia de dispositivo para SQL Server 2022</v>
          </cell>
          <cell r="H10">
            <v>1107207</v>
          </cell>
        </row>
      </sheetData>
      <sheetData sheetId="11">
        <row r="8">
          <cell r="D8" t="str">
            <v>Adobe Illustrator</v>
          </cell>
          <cell r="H8">
            <v>148200</v>
          </cell>
        </row>
        <row r="9">
          <cell r="H9">
            <v>334699</v>
          </cell>
        </row>
        <row r="10">
          <cell r="H10">
            <v>55000</v>
          </cell>
        </row>
      </sheetData>
      <sheetData sheetId="12">
        <row r="8">
          <cell r="H8">
            <v>14990.000000000002</v>
          </cell>
        </row>
        <row r="9">
          <cell r="D9" t="str">
            <v xml:space="preserve">Internet 
300 megas </v>
          </cell>
          <cell r="H9">
            <v>123200</v>
          </cell>
        </row>
        <row r="10">
          <cell r="H10">
            <v>55230.000000000007</v>
          </cell>
        </row>
      </sheetData>
      <sheetData sheetId="13">
        <row r="8">
          <cell r="H8">
            <v>7900.0000000000009</v>
          </cell>
        </row>
        <row r="9">
          <cell r="H9">
            <v>90000</v>
          </cell>
        </row>
        <row r="10">
          <cell r="D10" t="str">
            <v>Hosting Plan Negocios</v>
          </cell>
          <cell r="H10">
            <v>9900</v>
          </cell>
        </row>
      </sheetData>
      <sheetData sheetId="14">
        <row r="8">
          <cell r="D8" t="str">
            <v>Microsoft Visual Studio Profesional 2022 LICENCIA GLOBAL Retail</v>
          </cell>
          <cell r="H8">
            <v>37569.800000000003</v>
          </cell>
        </row>
        <row r="9">
          <cell r="H9">
            <v>155775.48000000001</v>
          </cell>
        </row>
        <row r="10">
          <cell r="H10">
            <v>110854.79999999999</v>
          </cell>
        </row>
      </sheetData>
      <sheetData sheetId="15">
        <row r="8">
          <cell r="D8" t="str">
            <v>Windows Server 2025 Standard</v>
          </cell>
          <cell r="H8">
            <v>165900</v>
          </cell>
        </row>
        <row r="9">
          <cell r="H9">
            <v>41290</v>
          </cell>
        </row>
        <row r="10">
          <cell r="H10">
            <v>200990</v>
          </cell>
        </row>
      </sheetData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1C90D2-F2EE-4A36-B0EC-2CB84665ABF3}" name="Table_24" displayName="Table_24" ref="B8:L25">
  <tableColumns count="11">
    <tableColumn id="1" xr3:uid="{AB60F840-3825-4A2E-AB2B-2B4C148B5581}" name="PRODUCTO"/>
    <tableColumn id="2" xr3:uid="{89FFB29A-5C65-4CD2-8854-7374C8702AC7}" name="CANTIDAD"/>
    <tableColumn id="3" xr3:uid="{D278D373-5BCB-4E4F-9E8F-5BF2588B97C4}" name="PROVEEDOR 1"/>
    <tableColumn id="4" xr3:uid="{96F772BC-A46A-49FD-BFA4-E45C93D6318A}" name="PROVEEDOR 2"/>
    <tableColumn id="5" xr3:uid="{23B06A03-540C-43B2-9332-A28616DA1480}" name="PROVEEDOR 3"/>
    <tableColumn id="6" xr3:uid="{A621B49F-8EE2-4356-BB38-8F90F292EB56}" name="PROVEEDOR 4"/>
    <tableColumn id="7" xr3:uid="{DA2BDDD6-74F2-4304-9C58-B404FAC7828B}" name="PROVEEDOR 5"/>
    <tableColumn id="8" xr3:uid="{C6AD424C-C1FA-48E1-BBB2-197687B5893C}" name="PROVEEDOR 6"/>
    <tableColumn id="9" xr3:uid="{AEAB5CCC-CA63-4757-87CF-ED1C35AF7D66}" name="PRECIO MÁS BAJO"/>
    <tableColumn id="10" xr3:uid="{9A18BCB4-81DD-4D81-A032-8EBA62E05292}" name="PRECIO PROMEDIO"/>
    <tableColumn id="11" xr3:uid="{F957365B-3DE2-4BE4-ABDD-7A109A108DF9}" name="PRECIO MÁS ALTO"/>
  </tableColumns>
  <tableStyleInfo name="Precios (Equipo Admin)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8:L24">
  <tableColumns count="11">
    <tableColumn id="1" xr3:uid="{00000000-0010-0000-0100-000001000000}" name="PRODUCTO"/>
    <tableColumn id="2" xr3:uid="{00000000-0010-0000-0100-000002000000}" name="CANTIDAD"/>
    <tableColumn id="3" xr3:uid="{00000000-0010-0000-0100-000003000000}" name="PROVEEDOR 1"/>
    <tableColumn id="4" xr3:uid="{00000000-0010-0000-0100-000004000000}" name="PROVEEDOR 2"/>
    <tableColumn id="5" xr3:uid="{00000000-0010-0000-0100-000005000000}" name="PROVEEDOR 3"/>
    <tableColumn id="6" xr3:uid="{00000000-0010-0000-0100-000006000000}" name="PROVEEDOR 4"/>
    <tableColumn id="7" xr3:uid="{00000000-0010-0000-0100-000007000000}" name="PROVEEDOR 5"/>
    <tableColumn id="8" xr3:uid="{00000000-0010-0000-0100-000008000000}" name="PROVEEDOR 6"/>
    <tableColumn id="9" xr3:uid="{00000000-0010-0000-0100-000009000000}" name="PRECIO MÁS BAJO"/>
    <tableColumn id="10" xr3:uid="{00000000-0010-0000-0100-00000A000000}" name="PRECIO PROMEDIO"/>
    <tableColumn id="11" xr3:uid="{00000000-0010-0000-0100-00000B000000}" name="PRECIO MÁS ALTO"/>
  </tableColumns>
  <tableStyleInfo name="Precios (Equipo Admin)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3219D5-2B34-47B7-8EB4-7ED01DE364FB}" name="Table_25" displayName="Table_25" ref="B8:L25">
  <tableColumns count="11">
    <tableColumn id="1" xr3:uid="{4F71AC8C-7A4E-439F-AF92-D19A747B1BF3}" name="PRODUCTO"/>
    <tableColumn id="2" xr3:uid="{CFA1D4CF-07DE-4125-AB7D-F23D0E67C1C6}" name="CANTIDAD"/>
    <tableColumn id="3" xr3:uid="{CEB37790-192F-4A14-AEE4-2C4DC1626789}" name="PROVEEDOR 1"/>
    <tableColumn id="4" xr3:uid="{0FE60586-D5FA-4CEB-B48B-FA85ECCF611A}" name="PROVEEDOR 2"/>
    <tableColumn id="5" xr3:uid="{220796FD-ADC4-4A7E-A932-8FD4C21C222A}" name="PROVEEDOR 3"/>
    <tableColumn id="6" xr3:uid="{7852A153-7632-4072-9DEA-95FACFD6E6BD}" name="PROVEEDOR 4"/>
    <tableColumn id="7" xr3:uid="{48CED94D-0011-4489-BE3B-D8B315356C36}" name="PROVEEDOR 5"/>
    <tableColumn id="8" xr3:uid="{71BDC2EE-8A73-4C48-BE0E-224C95AE1191}" name="PROVEEDOR 6"/>
    <tableColumn id="9" xr3:uid="{4A8F0C16-8EE3-4717-B641-F0406C013925}" name="PRECIO MÁS BAJO"/>
    <tableColumn id="10" xr3:uid="{0C81E710-DE45-4365-A2A5-69664E2DB437}" name="PRECIO PROMEDIO"/>
    <tableColumn id="11" xr3:uid="{4945E0D9-CD70-44C7-AFAD-1CC23C70D121}" name="PRECIO MÁS ALTO"/>
  </tableColumns>
  <tableStyleInfo name="Precios (Equipo Admin)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74D85B-E9B1-470B-A4E4-23A09EF88A24}" name="Table_256" displayName="Table_256" ref="B8:L25">
  <tableColumns count="11">
    <tableColumn id="1" xr3:uid="{BD87C784-5E3D-4B94-91E4-3094364A8C9E}" name="PRODUCTO"/>
    <tableColumn id="2" xr3:uid="{F0F591E0-77ED-4343-8863-26572E2FB0F0}" name="CANTIDAD"/>
    <tableColumn id="3" xr3:uid="{1BC5137B-0A1F-4F3A-8B5A-1BABA990584A}" name="PROVEEDOR 1"/>
    <tableColumn id="4" xr3:uid="{6BDEDC64-117C-4B7E-8535-9FEFE7578E52}" name="PROVEEDOR 2"/>
    <tableColumn id="5" xr3:uid="{47E6EB3C-F88E-4147-B72C-3BD91183DFDA}" name="PROVEEDOR 3"/>
    <tableColumn id="6" xr3:uid="{9E80DACE-8DAE-42B8-9134-6323ABA4FC4D}" name="PROVEEDOR 4"/>
    <tableColumn id="7" xr3:uid="{FBE6A3D4-AECB-4BD8-8179-3C223AC28E35}" name="PROVEEDOR 5"/>
    <tableColumn id="8" xr3:uid="{2B6B7789-4E70-4750-AC27-BA57CAB0CCD6}" name="PROVEEDOR 6"/>
    <tableColumn id="9" xr3:uid="{6AA9A0AC-FBEA-4501-A1AF-506EC7C6075A}" name="PRECIO MÁS BAJO"/>
    <tableColumn id="10" xr3:uid="{EDDB03F5-10AE-4492-92F5-A489D2EF14E8}" name="PRECIO PROMEDIO"/>
    <tableColumn id="11" xr3:uid="{929E6B71-5C1C-4853-9E57-329C33D2AD09}" name="PRECIO MÁS ALTO"/>
  </tableColumns>
  <tableStyleInfo name="Precios (Equipo Admin)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523B9-2CFF-40C1-A15B-11EB41510A78}" name="Table_2562" displayName="Table_2562" ref="B8:L25">
  <tableColumns count="11">
    <tableColumn id="1" xr3:uid="{30926EE2-63AC-4540-BE68-9CAC4E0C0CFC}" name="PRODUCTO"/>
    <tableColumn id="2" xr3:uid="{9DA1405B-FC19-40FD-9D01-86490F013D5D}" name="CANTIDAD"/>
    <tableColumn id="3" xr3:uid="{329EBDB8-5A8E-4FD4-80E7-C5E84829CDED}" name="PROVEEDOR 1"/>
    <tableColumn id="4" xr3:uid="{01719F0D-8966-42B2-8191-8BBE8EDA2BFC}" name="PROVEEDOR 2"/>
    <tableColumn id="5" xr3:uid="{BE6A977C-8DA8-4AC8-B76A-E08986C20A9E}" name="PROVEEDOR 3"/>
    <tableColumn id="6" xr3:uid="{1CCE11EA-B5D2-44D6-A432-96D5A4714B73}" name="PROVEEDOR 4"/>
    <tableColumn id="7" xr3:uid="{C9CE5A8C-809C-4E9C-98EF-8659A2D58515}" name="PROVEEDOR 5"/>
    <tableColumn id="8" xr3:uid="{040B20F8-814F-4389-B67D-50F4E9DB30C5}" name="PROVEEDOR 6"/>
    <tableColumn id="9" xr3:uid="{457DDC87-90BF-4889-A1D1-13847F5A3B05}" name="PRECIO MÁS BAJO"/>
    <tableColumn id="10" xr3:uid="{3AE0F22E-9F20-44A0-9701-69C4336B6F15}" name="PRECIO PROMEDIO"/>
    <tableColumn id="11" xr3:uid="{2C8C09DD-D2B9-4BA2-B91D-DA5ED9784653}" name="PRECIO MÁS ALTO"/>
  </tableColumns>
  <tableStyleInfo name="Precios (Equipo Admin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baseColWidth="10" defaultColWidth="16.85546875" defaultRowHeight="15" customHeight="1"/>
  <cols>
    <col min="1" max="1" width="4.85546875" customWidth="1"/>
    <col min="2" max="11" width="22.140625" customWidth="1"/>
    <col min="12" max="26" width="12" customWidth="1"/>
  </cols>
  <sheetData>
    <row r="1" spans="1:26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4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319B-1CA8-46F0-A64A-7A32493CE958}">
  <dimension ref="A1:Z1000"/>
  <sheetViews>
    <sheetView showGridLines="0" tabSelected="1" topLeftCell="A5" zoomScale="70" zoomScaleNormal="70" workbookViewId="0">
      <selection activeCell="D29" sqref="D29"/>
    </sheetView>
  </sheetViews>
  <sheetFormatPr baseColWidth="10" defaultColWidth="16.85546875" defaultRowHeight="15" customHeight="1"/>
  <cols>
    <col min="1" max="1" width="4" customWidth="1"/>
    <col min="2" max="2" width="110.85546875" customWidth="1"/>
    <col min="3" max="3" width="15.7109375" customWidth="1"/>
    <col min="4" max="5" width="23.42578125" customWidth="1"/>
    <col min="6" max="6" width="26.28515625" customWidth="1"/>
    <col min="7" max="9" width="22.28515625" customWidth="1"/>
    <col min="10" max="10" width="27.28515625" customWidth="1"/>
    <col min="11" max="11" width="23.42578125" customWidth="1"/>
    <col min="12" max="12" width="24.85546875" customWidth="1"/>
    <col min="13" max="13" width="20.42578125" customWidth="1"/>
    <col min="14" max="14" width="20.7109375" customWidth="1"/>
    <col min="15" max="26" width="9.28515625" customWidth="1"/>
  </cols>
  <sheetData>
    <row r="1" spans="1:26" ht="1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8.8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9.4" thickBot="1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>
      <c r="A7" s="5"/>
      <c r="B7" s="5"/>
      <c r="C7" s="5"/>
      <c r="D7" s="5"/>
      <c r="E7" s="5"/>
      <c r="F7" s="5"/>
      <c r="G7" s="5"/>
      <c r="H7" s="5"/>
      <c r="I7" s="5"/>
      <c r="J7" s="60" t="s">
        <v>3</v>
      </c>
      <c r="K7" s="61"/>
      <c r="L7" s="6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6.5" customHeight="1" thickBot="1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.600000000000001" thickBot="1">
      <c r="A9" s="15"/>
      <c r="B9" s="16" t="str">
        <f>'[1]Equipo (desarrolladores)'!$D$8</f>
        <v>Asus Portátil gaming FA506NCR-HN077 15.6´´ R7-7435HS/16GB/512GB SSD/RTX 3050</v>
      </c>
      <c r="C9" s="17">
        <v>3</v>
      </c>
      <c r="D9" s="18">
        <f>'[1]Equipo (desarrolladores)'!$H$8</f>
        <v>3054280</v>
      </c>
      <c r="E9" s="18">
        <f>'[1]Equipo (desarrolladores)'!$H$9</f>
        <v>3899000.0000000005</v>
      </c>
      <c r="F9" s="18">
        <f>'[1]Equipo (desarrolladores)'!$H$10</f>
        <v>3899000.0000000005</v>
      </c>
      <c r="G9" s="18"/>
      <c r="H9" s="18"/>
      <c r="I9" s="18"/>
      <c r="J9" s="19">
        <f>MIN('Precios (Equipo Desarrollo)'!$D9:$I9)</f>
        <v>3054280</v>
      </c>
      <c r="K9" s="20">
        <f>IFERROR(AVERAGE('Precios (Equipo Desarrollo)'!$D9:$I9),0)</f>
        <v>3617426.6666666665</v>
      </c>
      <c r="L9" s="21">
        <f>MAX('Precios (Equipo Desarrollo)'!$D9:$I9)</f>
        <v>3899000.0000000005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8.600000000000001" thickBot="1">
      <c r="A10" s="15"/>
      <c r="B10" s="16" t="str">
        <f>'[1]Windows 11 Pro'!$D$9</f>
        <v xml:space="preserve">
Microsoft Windows 11 PRO - Licencia Vitalicia</v>
      </c>
      <c r="C10" s="17">
        <v>1</v>
      </c>
      <c r="D10" s="18">
        <f>'[1]Windows 11 Pro'!$H$8</f>
        <v>39900</v>
      </c>
      <c r="E10" s="18">
        <f>'[1]Windows 11 Pro'!$H$9</f>
        <v>68400</v>
      </c>
      <c r="F10" s="18">
        <f>'[1]Windows 11 Pro'!$H$10</f>
        <v>59740.000000000007</v>
      </c>
      <c r="G10" s="18"/>
      <c r="H10" s="18"/>
      <c r="I10" s="18"/>
      <c r="J10" s="19">
        <f>MIN('Precios (Equipo Desarrollo)'!$D10:$I10)</f>
        <v>39900</v>
      </c>
      <c r="K10" s="20">
        <f>IFERROR(AVERAGE('Precios (Equipo Desarrollo)'!$D10:$I10),0)</f>
        <v>56013.333333333336</v>
      </c>
      <c r="L10" s="21">
        <f>MAX('Precios (Equipo Desarrollo)'!$D10:$I10)</f>
        <v>68400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8.600000000000001" thickBot="1">
      <c r="A11" s="15"/>
      <c r="B11" s="16" t="str">
        <f>'[1]Licencia de Office'!$D$8</f>
        <v>Microsoft 365 Empresa Estándar</v>
      </c>
      <c r="C11" s="17">
        <v>1</v>
      </c>
      <c r="D11" s="18">
        <f>'[1]Licencia de Office'!$H$8</f>
        <v>205300</v>
      </c>
      <c r="E11" s="18">
        <f>'[1]Licencia de Office'!$H$9</f>
        <v>172452</v>
      </c>
      <c r="F11" s="18">
        <f>'[1]Licencia de Office'!$H$10</f>
        <v>215000</v>
      </c>
      <c r="G11" s="18"/>
      <c r="H11" s="18"/>
      <c r="I11" s="18"/>
      <c r="J11" s="19">
        <f>MIN('Precios (Equipo Desarrollo)'!$D11:$I11)</f>
        <v>172452</v>
      </c>
      <c r="K11" s="20">
        <f>IFERROR(AVERAGE('Precios (Equipo Desarrollo)'!$D11:$I11),0)</f>
        <v>197584</v>
      </c>
      <c r="L11" s="21">
        <f>MAX('Precios (Equipo Desarrollo)'!$D11:$I11)</f>
        <v>215000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8.600000000000001" thickBot="1">
      <c r="A12" s="15"/>
      <c r="B12" s="27" t="str">
        <f>[1]ANTIVIRUS!$D$10</f>
        <v>Kaspersky Small Office Security</v>
      </c>
      <c r="C12" s="17">
        <v>1</v>
      </c>
      <c r="D12" s="18">
        <f>[1]ANTIVIRUS!$H$8</f>
        <v>158400</v>
      </c>
      <c r="E12" s="28">
        <f>[1]ANTIVIRUS!$H$9</f>
        <v>501900</v>
      </c>
      <c r="F12" s="28">
        <f>[1]ANTIVIRUS!$H$10</f>
        <v>329960.00000000006</v>
      </c>
      <c r="G12" s="18"/>
      <c r="H12" s="18"/>
      <c r="I12" s="18"/>
      <c r="J12" s="19">
        <f>MIN('Precios (Equipo Desarrollo)'!$D12:$I12)</f>
        <v>158400</v>
      </c>
      <c r="K12" s="20">
        <f>IFERROR(AVERAGE('Precios (Equipo Desarrollo)'!$D12:$I12),0)</f>
        <v>330086.66666666669</v>
      </c>
      <c r="L12" s="21">
        <f>MAX('Precios (Equipo Desarrollo)'!$D12:$I12)</f>
        <v>501900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8.600000000000001" thickBot="1">
      <c r="A13" s="15"/>
      <c r="B13" s="27" t="str">
        <f>[1]SQL!$D$10</f>
        <v>Licencia de dispositivo para SQL Server 2022</v>
      </c>
      <c r="C13" s="17">
        <v>1</v>
      </c>
      <c r="D13" s="18">
        <f>[1]SQL!$H$8</f>
        <v>944380</v>
      </c>
      <c r="E13" s="28">
        <f>[1]SQL!$H$9</f>
        <v>1990000.0000000002</v>
      </c>
      <c r="F13" s="28">
        <f>[1]SQL!$H$10</f>
        <v>1107207</v>
      </c>
      <c r="G13" s="18"/>
      <c r="H13" s="18"/>
      <c r="I13" s="18"/>
      <c r="J13" s="19">
        <f>MIN('Precios (Equipo Desarrollo)'!$D13:$I13)</f>
        <v>944380</v>
      </c>
      <c r="K13" s="20">
        <f>IFERROR(AVERAGE('Precios (Equipo Desarrollo)'!$D13:$I13),0)</f>
        <v>1347195.6666666667</v>
      </c>
      <c r="L13" s="21">
        <f>MAX('Precios (Equipo Desarrollo)'!$D13:$I13)</f>
        <v>1990000.0000000002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8.600000000000001" thickBot="1">
      <c r="A14" s="15"/>
      <c r="B14" s="27" t="str">
        <f>'[1]Adobe illustrator'!$D$8</f>
        <v>Adobe Illustrator</v>
      </c>
      <c r="C14" s="17">
        <v>1</v>
      </c>
      <c r="D14" s="18">
        <f>'[1]Adobe illustrator'!$H$8</f>
        <v>148200</v>
      </c>
      <c r="E14" s="28">
        <f>'[1]Adobe illustrator'!$H$9</f>
        <v>334699</v>
      </c>
      <c r="F14" s="28">
        <f>'[1]Adobe illustrator'!$H$10</f>
        <v>55000</v>
      </c>
      <c r="G14" s="18"/>
      <c r="H14" s="18"/>
      <c r="I14" s="18"/>
      <c r="J14" s="23">
        <f>MIN('Precios (Equipo Desarrollo)'!$D14:$I14)</f>
        <v>55000</v>
      </c>
      <c r="K14" s="24">
        <f>IFERROR(AVERAGE('Precios (Equipo Desarrollo)'!$D14:$I14),0)</f>
        <v>179299.66666666666</v>
      </c>
      <c r="L14" s="25">
        <f>MAX('Precios (Equipo Desarrollo)'!$D14:$I14)</f>
        <v>334699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8.600000000000001" thickBot="1">
      <c r="A15" s="26"/>
      <c r="B15" s="55" t="str">
        <f>'[1]Servicio de internet'!$D$9</f>
        <v xml:space="preserve">Internet 
300 megas </v>
      </c>
      <c r="C15" s="17">
        <v>1</v>
      </c>
      <c r="D15" s="18">
        <f>'[1]Servicio de internet'!$H$8</f>
        <v>14990.000000000002</v>
      </c>
      <c r="E15" s="30">
        <f>'[1]Servicio de internet'!$H$9</f>
        <v>123200</v>
      </c>
      <c r="F15" s="30">
        <f>'[1]Servicio de internet'!$H$10</f>
        <v>55230.000000000007</v>
      </c>
      <c r="G15" s="28"/>
      <c r="H15" s="28"/>
      <c r="I15" s="28"/>
      <c r="J15" s="23">
        <f>MIN('Precios (Equipo Desarrollo)'!$D15:$I15)</f>
        <v>14990.000000000002</v>
      </c>
      <c r="K15" s="20">
        <f>IFERROR(AVERAGE('Precios (Equipo Desarrollo)'!$D15:$I15),0)</f>
        <v>64473.333333333336</v>
      </c>
      <c r="L15" s="21">
        <f>MAX('Precios (Equipo Desarrollo)'!$D15:$I15)</f>
        <v>123200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8.600000000000001" thickBot="1">
      <c r="A16" s="26"/>
      <c r="B16" s="27" t="str">
        <f>'[1]Hosting y Dominio'!$D$10</f>
        <v>Hosting Plan Negocios</v>
      </c>
      <c r="C16" s="17">
        <v>1</v>
      </c>
      <c r="D16" s="18">
        <f>'[1]Hosting y Dominio'!$H$8</f>
        <v>7900.0000000000009</v>
      </c>
      <c r="E16" s="28">
        <f>'[1]Hosting y Dominio'!$H$9</f>
        <v>90000</v>
      </c>
      <c r="F16" s="28">
        <f>'[1]Hosting y Dominio'!$H$10</f>
        <v>9900</v>
      </c>
      <c r="G16" s="28"/>
      <c r="H16" s="28"/>
      <c r="I16" s="28"/>
      <c r="J16" s="23">
        <f>MIN('Precios (Equipo Desarrollo)'!$D16:$I16)</f>
        <v>7900.0000000000009</v>
      </c>
      <c r="K16" s="20">
        <f>IFERROR(AVERAGE('Precios (Equipo Desarrollo)'!$D16:$I16),0)</f>
        <v>35933.333333333336</v>
      </c>
      <c r="L16" s="21">
        <f>MAX('Precios (Equipo Desarrollo)'!$D16:$I16)</f>
        <v>90000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8.600000000000001" thickBot="1">
      <c r="A17" s="26"/>
      <c r="B17" s="55" t="str">
        <f>'[1]Visual Studio'!$D$8</f>
        <v>Microsoft Visual Studio Profesional 2022 LICENCIA GLOBAL Retail</v>
      </c>
      <c r="C17" s="17">
        <v>1</v>
      </c>
      <c r="D17" s="18">
        <f>'[1]Visual Studio'!$H$8</f>
        <v>37569.800000000003</v>
      </c>
      <c r="E17" s="30">
        <f>'[1]Visual Studio'!$H$9</f>
        <v>155775.48000000001</v>
      </c>
      <c r="F17" s="30">
        <f>'[1]Visual Studio'!$H$10</f>
        <v>110854.79999999999</v>
      </c>
      <c r="G17" s="28"/>
      <c r="H17" s="28"/>
      <c r="I17" s="28"/>
      <c r="J17" s="23">
        <f>MIN('Precios (Equipo Desarrollo)'!$D17:$I17)</f>
        <v>37569.800000000003</v>
      </c>
      <c r="K17" s="24">
        <f>IFERROR(AVERAGE('Precios (Equipo Desarrollo)'!$D17:$I17),0)</f>
        <v>101400.02666666667</v>
      </c>
      <c r="L17" s="25">
        <f>MAX('Precios (Equipo Desarrollo)'!$D17:$I17)</f>
        <v>155775.48000000001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8.600000000000001" thickBot="1">
      <c r="A18" s="26"/>
      <c r="B18" s="16" t="str">
        <f>'[1]Mouse administrador'!$D$8</f>
        <v>Mouse Alambrico Usb Logitech M110 Black Silencioso Color Negro</v>
      </c>
      <c r="C18" s="17">
        <v>1</v>
      </c>
      <c r="D18" s="18">
        <f>'[1]Mouse administrador'!$H$8</f>
        <v>34900</v>
      </c>
      <c r="E18" s="18">
        <f>'[1]Mouse administrador'!$H$9</f>
        <v>29900</v>
      </c>
      <c r="F18" s="18">
        <f>'[1]Mouse administrador'!$H$10</f>
        <v>39900</v>
      </c>
      <c r="G18" s="30"/>
      <c r="H18" s="29"/>
      <c r="I18" s="31"/>
      <c r="J18" s="23">
        <f>MIN('Precios (Equipo Desarrollo)'!$D18:$I18)</f>
        <v>29900</v>
      </c>
      <c r="K18" s="20">
        <f>IFERROR(AVERAGE('Precios (Equipo Desarrollo)'!$D18:$I18),0)</f>
        <v>34900</v>
      </c>
      <c r="L18" s="21">
        <f>MAX('Precios (Equipo Desarrollo)'!$D18:$I18)</f>
        <v>39900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8.600000000000001" thickBot="1">
      <c r="A19" s="26"/>
      <c r="B19" s="16" t="str">
        <f>'[1]teclado administrador'!$D$9</f>
        <v>TECLADO LOGITECH K120 ALAMBRICO</v>
      </c>
      <c r="C19" s="17">
        <v>1</v>
      </c>
      <c r="D19" s="18">
        <f>'[1]teclado administrador'!$H$8</f>
        <v>60001</v>
      </c>
      <c r="E19" s="22">
        <f>'[1]teclado administrador'!$H$9</f>
        <v>25000</v>
      </c>
      <c r="F19" s="18">
        <f>'[1]teclado administrador'!$H$10</f>
        <v>70210</v>
      </c>
      <c r="G19" s="30"/>
      <c r="H19" s="28"/>
      <c r="I19" s="28"/>
      <c r="J19" s="23">
        <f>MIN('Precios (Equipo Desarrollo)'!$D19:$I19)</f>
        <v>25000</v>
      </c>
      <c r="K19" s="24">
        <f>IFERROR(AVERAGE('Precios (Equipo Desarrollo)'!$D19:$I19),0)</f>
        <v>51737</v>
      </c>
      <c r="L19" s="25">
        <f>MAX('Precios (Equipo Desarrollo)'!$D19:$I19)</f>
        <v>70210</v>
      </c>
      <c r="M19" s="15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8.600000000000001" thickBot="1">
      <c r="A20" s="26"/>
      <c r="B20" s="16" t="str">
        <f>'[1]Monitor administrador'!$D$10</f>
        <v>Monitor Samsung 24 Pulgadas Fhd Ips 75Hz 5Ms S24c310 Hdmi</v>
      </c>
      <c r="C20" s="17">
        <v>1</v>
      </c>
      <c r="D20" s="18">
        <f>'[1]Monitor administrador'!$H$8</f>
        <v>429900.00000000006</v>
      </c>
      <c r="E20" s="18">
        <f>'[1]Monitor administrador'!$H$9</f>
        <v>377600</v>
      </c>
      <c r="F20" s="18">
        <f>'[1]Monitor administrador'!$H$10</f>
        <v>409990</v>
      </c>
      <c r="G20" s="30"/>
      <c r="H20" s="29"/>
      <c r="I20" s="31"/>
      <c r="J20" s="23">
        <f>MIN('Precios (Equipo Desarrollo)'!$D20:$I20)</f>
        <v>377600</v>
      </c>
      <c r="K20" s="20">
        <f>IFERROR(AVERAGE('Precios (Equipo Desarrollo)'!$D20:$I20),0)</f>
        <v>405830</v>
      </c>
      <c r="L20" s="21">
        <f>MAX('Precios (Equipo Desarrollo)'!$D20:$I20)</f>
        <v>429900.00000000006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 thickBot="1">
      <c r="A21" s="26"/>
      <c r="B21" s="29"/>
      <c r="C21" s="32"/>
      <c r="D21" s="32"/>
      <c r="E21" s="32"/>
      <c r="F21" s="32"/>
      <c r="G21" s="30"/>
      <c r="H21" s="29"/>
      <c r="I21" s="31"/>
      <c r="J21" s="23">
        <f>MIN('Precios (Equipo Desarrollo)'!$D21:$I21)</f>
        <v>0</v>
      </c>
      <c r="K21" s="20">
        <f>IFERROR(AVERAGE('Precios (Equipo Desarrollo)'!$D21:$I21),0)</f>
        <v>0</v>
      </c>
      <c r="L21" s="21">
        <f>MAX('Precios (Equipo Desarrollo)'!$D21:$I21)</f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thickBot="1">
      <c r="A22" s="26"/>
      <c r="B22" s="29"/>
      <c r="C22" s="32"/>
      <c r="D22" s="18"/>
      <c r="E22" s="30"/>
      <c r="F22" s="30"/>
      <c r="G22" s="30"/>
      <c r="H22" s="29"/>
      <c r="I22" s="31"/>
      <c r="J22" s="23">
        <f>MIN('Precios (Equipo Desarrollo)'!$D22:$I22)</f>
        <v>0</v>
      </c>
      <c r="K22" s="20">
        <f>IFERROR(AVERAGE('Precios (Equipo Desarrollo)'!$D22:$I22),0)</f>
        <v>0</v>
      </c>
      <c r="L22" s="21">
        <f>MAX('Precios (Equipo Desarrollo)'!$D22:$I22)</f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thickBot="1">
      <c r="A23" s="26"/>
      <c r="B23" s="29"/>
      <c r="C23" s="32"/>
      <c r="D23" s="18"/>
      <c r="E23" s="30"/>
      <c r="F23" s="30"/>
      <c r="G23" s="30"/>
      <c r="H23" s="29"/>
      <c r="I23" s="31"/>
      <c r="J23" s="23">
        <f>MIN('Precios (Equipo Desarrollo)'!$D23:$I23)</f>
        <v>0</v>
      </c>
      <c r="K23" s="20">
        <f>IFERROR(AVERAGE('Precios (Equipo Desarrollo)'!$D23:$I23),0)</f>
        <v>0</v>
      </c>
      <c r="L23" s="21">
        <f>MAX('Precios (Equipo Desarrollo)'!$D23:$I23)</f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thickBot="1">
      <c r="A24" s="26"/>
      <c r="B24" s="29"/>
      <c r="C24" s="32"/>
      <c r="D24" s="18"/>
      <c r="E24" s="30"/>
      <c r="F24" s="30"/>
      <c r="G24" s="30"/>
      <c r="H24" s="29"/>
      <c r="I24" s="31"/>
      <c r="J24" s="23">
        <f>MIN('Precios (Equipo Desarrollo)'!$D24:$I24)</f>
        <v>0</v>
      </c>
      <c r="K24" s="20">
        <f>IFERROR(AVERAGE('Precios (Equipo Desarrollo)'!$D24:$I24),0)</f>
        <v>0</v>
      </c>
      <c r="L24" s="21">
        <f>MAX('Precios (Equipo Desarrollo)'!$D24:$I24)</f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thickBot="1">
      <c r="A25" s="26"/>
      <c r="B25" s="33" t="s">
        <v>15</v>
      </c>
      <c r="C25" s="33"/>
      <c r="D25" s="34">
        <f>ROUND(SUMPRODUCT('Precios (Equipo Desarrollo)'!$C$9:$C$24,'Precios (Equipo Desarrollo)'!$D$9:$D$24),2)</f>
        <v>11244280.800000001</v>
      </c>
      <c r="E25" s="34">
        <f>ROUND(SUMPRODUCT('Precios (Equipo Desarrollo)'!$C$9:$C$24,'Precios (Equipo Desarrollo)'!$E$9:$E$24),2)</f>
        <v>15565926.48</v>
      </c>
      <c r="F25" s="34">
        <f>ROUND(SUMPRODUCT('Precios (Equipo Desarrollo)'!$C$9:$C$24,'Precios (Equipo Desarrollo)'!$F$9:$F$24),2)</f>
        <v>14159991.800000001</v>
      </c>
      <c r="G25" s="34">
        <f>ROUND(SUMPRODUCT('Precios (Equipo Desarrollo)'!$C$9:$C$24,'Precios (Equipo Desarrollo)'!$G$9:$G$24),2)</f>
        <v>0</v>
      </c>
      <c r="H25" s="34">
        <f>ROUND(SUMPRODUCT('Precios (Equipo Desarrollo)'!$C$9:$C$24,'Precios (Equipo Desarrollo)'!$H$9:$H$24),2)</f>
        <v>0</v>
      </c>
      <c r="I25" s="34">
        <f>ROUND(SUMPRODUCT('Precios (Equipo Desarrollo)'!$C$9:$C$24,'Precios (Equipo Desarrollo)'!$I$9:$I$24),2)</f>
        <v>0</v>
      </c>
      <c r="J25" s="34">
        <f>ROUND(SUMPRODUCT('Precios (Equipo Desarrollo)'!$C$9:$C$24,'Precios (Equipo Desarrollo)'!$I$9:$I$24),2)</f>
        <v>0</v>
      </c>
      <c r="K25" s="34">
        <f>ROUND(SUMPRODUCT('Precios (Equipo Desarrollo)'!$C$9:$C$24,'Precios (Equipo Desarrollo)'!$I$9:$I$24),2)</f>
        <v>0</v>
      </c>
      <c r="L25" s="34">
        <f>ROUND(SUMPRODUCT('Precios (Equipo Desarrollo)'!$C$9:$C$24,'Precios (Equipo Desarrollo)'!$I$9:$I$24),2)</f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26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thickBot="1">
      <c r="A27" s="26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48" customHeight="1">
      <c r="A28" s="26"/>
      <c r="B28" s="63" t="s">
        <v>16</v>
      </c>
      <c r="C28" s="64"/>
      <c r="D28" s="37"/>
      <c r="E28" s="37"/>
      <c r="F28" s="37"/>
      <c r="G28" s="37"/>
      <c r="H28" s="37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33" customHeight="1">
      <c r="A29" s="26"/>
      <c r="B29" s="65" t="s">
        <v>17</v>
      </c>
      <c r="C29" s="66"/>
      <c r="D29" s="39" t="s">
        <v>21</v>
      </c>
      <c r="E29" s="39" t="s">
        <v>22</v>
      </c>
      <c r="F29" s="38" t="s">
        <v>18</v>
      </c>
      <c r="G29" s="39"/>
      <c r="H29" s="39"/>
      <c r="I29" s="39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25.5" customHeight="1">
      <c r="A30" s="26"/>
      <c r="B30" s="65" t="s">
        <v>19</v>
      </c>
      <c r="C30" s="66"/>
      <c r="D30" s="40">
        <v>0</v>
      </c>
      <c r="E30" s="41">
        <v>0</v>
      </c>
      <c r="F30" s="41">
        <v>0</v>
      </c>
      <c r="G30" s="39"/>
      <c r="H30" s="41"/>
      <c r="I30" s="41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8" customHeight="1">
      <c r="A31" s="26"/>
      <c r="B31" s="67" t="s">
        <v>20</v>
      </c>
      <c r="C31" s="68"/>
      <c r="D31" s="42"/>
      <c r="E31" s="43"/>
      <c r="F31" s="43"/>
      <c r="G31" s="43"/>
      <c r="H31" s="43"/>
      <c r="I31" s="43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69"/>
      <c r="C32" s="70"/>
      <c r="D32" s="44"/>
      <c r="E32" s="45"/>
      <c r="F32" s="45"/>
      <c r="G32" s="45"/>
      <c r="H32" s="45"/>
      <c r="I32" s="4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26"/>
      <c r="B33" s="69"/>
      <c r="C33" s="70"/>
      <c r="D33" s="46"/>
      <c r="E33" s="47"/>
      <c r="F33" s="47"/>
      <c r="G33" s="47"/>
      <c r="H33" s="47"/>
      <c r="I33" s="47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>
      <c r="A34" s="5"/>
      <c r="B34" s="71"/>
      <c r="C34" s="72"/>
      <c r="D34" s="48"/>
      <c r="E34" s="49"/>
      <c r="F34" s="49"/>
      <c r="G34" s="49"/>
      <c r="H34" s="49"/>
      <c r="I34" s="49"/>
      <c r="J34" s="2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/>
      <c r="B37" s="5"/>
      <c r="C37" s="5"/>
      <c r="D37" s="50"/>
      <c r="E37" s="50"/>
      <c r="F37" s="51"/>
      <c r="G37" s="52"/>
      <c r="H37" s="53"/>
      <c r="I37" s="50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/>
      <c r="B38" s="5"/>
      <c r="C38" s="5"/>
      <c r="D38" s="50"/>
      <c r="E38" s="50"/>
      <c r="F38" s="51"/>
      <c r="G38" s="54"/>
      <c r="H38" s="53"/>
      <c r="I38" s="50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/>
      <c r="B39" s="5"/>
      <c r="C39" s="5"/>
      <c r="D39" s="50"/>
      <c r="E39" s="50"/>
      <c r="F39" s="51"/>
      <c r="G39" s="54"/>
      <c r="H39" s="53"/>
      <c r="I39" s="50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/>
      <c r="B40" s="5"/>
      <c r="C40" s="5"/>
      <c r="D40" s="50"/>
      <c r="E40" s="50"/>
      <c r="F40" s="51"/>
      <c r="G40" s="54"/>
      <c r="H40" s="53"/>
      <c r="I40" s="50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/>
      <c r="B41" s="5"/>
      <c r="C41" s="5"/>
      <c r="D41" s="50"/>
      <c r="E41" s="50"/>
      <c r="F41" s="51"/>
      <c r="G41" s="54"/>
      <c r="H41" s="53"/>
      <c r="I41" s="50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/>
      <c r="B42" s="5"/>
      <c r="C42" s="5"/>
      <c r="D42" s="50"/>
      <c r="E42" s="50"/>
      <c r="F42" s="51"/>
      <c r="G42" s="54"/>
      <c r="H42" s="53"/>
      <c r="I42" s="50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20" priority="5">
      <formula>AND(B$25=MIN($D$25:$I$25),B$25&lt;&gt;0)</formula>
    </cfRule>
  </conditionalFormatting>
  <conditionalFormatting sqref="D10:F17">
    <cfRule type="expression" dxfId="19" priority="3">
      <formula>AND(D$25=MIN($D$25:$I$25),D$25&lt;&gt;0)</formula>
    </cfRule>
  </conditionalFormatting>
  <conditionalFormatting sqref="D18:F20">
    <cfRule type="expression" dxfId="18" priority="1">
      <formula>AND(D$24=MIN($D$24:$I$24),D$24&lt;&gt;0)</formula>
    </cfRule>
  </conditionalFormatting>
  <conditionalFormatting sqref="D8:I8 D25:L25">
    <cfRule type="expression" dxfId="17" priority="7">
      <formula>AND(D$25=MIN($D$25:$I$25),D$25&lt;&gt;0)</formula>
    </cfRule>
  </conditionalFormatting>
  <conditionalFormatting sqref="D9:I9 G10:I21 D22:I24">
    <cfRule type="expression" dxfId="16" priority="8">
      <formula>AND(D$25=MIN($D$25:$I$25),D$25&lt;&gt;0)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showGridLines="0" zoomScale="70" zoomScaleNormal="70" workbookViewId="0">
      <selection activeCell="G19" sqref="G19"/>
    </sheetView>
  </sheetViews>
  <sheetFormatPr baseColWidth="10" defaultColWidth="16.85546875" defaultRowHeight="15" customHeight="1"/>
  <cols>
    <col min="1" max="1" width="4" customWidth="1"/>
    <col min="2" max="2" width="110.85546875" customWidth="1"/>
    <col min="3" max="3" width="15.7109375" customWidth="1"/>
    <col min="4" max="5" width="23.42578125" customWidth="1"/>
    <col min="6" max="6" width="21.85546875" customWidth="1"/>
    <col min="7" max="9" width="22.28515625" customWidth="1"/>
    <col min="10" max="10" width="27.28515625" customWidth="1"/>
    <col min="11" max="11" width="23.42578125" customWidth="1"/>
    <col min="12" max="12" width="24.85546875" customWidth="1"/>
    <col min="13" max="13" width="20.42578125" customWidth="1"/>
    <col min="14" max="14" width="20.7109375" customWidth="1"/>
    <col min="15" max="26" width="9.28515625" customWidth="1"/>
  </cols>
  <sheetData>
    <row r="1" spans="1:26" ht="1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>
      <c r="A7" s="5"/>
      <c r="B7" s="5"/>
      <c r="C7" s="5"/>
      <c r="D7" s="5"/>
      <c r="E7" s="5"/>
      <c r="F7" s="5"/>
      <c r="G7" s="5"/>
      <c r="H7" s="5"/>
      <c r="I7" s="5"/>
      <c r="J7" s="60" t="s">
        <v>3</v>
      </c>
      <c r="K7" s="61"/>
      <c r="L7" s="6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6.5" customHeight="1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">
      <c r="A9" s="15"/>
      <c r="B9" s="16" t="str">
        <f>'[1]Equipo Administrador'!$D$8</f>
        <v>Servidor Lenovo Thinkserver Ts440 Xeon Ram 16gb 600gbx2 Sas</v>
      </c>
      <c r="C9" s="17">
        <v>1</v>
      </c>
      <c r="D9" s="18">
        <f>'[1]Equipo Administrador'!$H$8</f>
        <v>1271427</v>
      </c>
      <c r="E9" s="18">
        <f>'[1]Equipo Administrador'!$H$9</f>
        <v>3448196</v>
      </c>
      <c r="F9" s="18">
        <f>'[1]Equipo Administrador'!$H$10</f>
        <v>1428570</v>
      </c>
      <c r="G9" s="18"/>
      <c r="H9" s="18"/>
      <c r="I9" s="18"/>
      <c r="J9" s="19">
        <f>MIN('Precios (Equipo Administrador)'!$D9:$I9)</f>
        <v>1271427</v>
      </c>
      <c r="K9" s="20">
        <f>IFERROR(AVERAGE('Precios (Equipo Administrador)'!$D9:$I9),0)</f>
        <v>2049397.6666666667</v>
      </c>
      <c r="L9" s="21">
        <f>MAX('Precios (Equipo Administrador)'!$D9:$I9)</f>
        <v>3448196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8">
      <c r="A10" s="15"/>
      <c r="B10" s="16" t="str">
        <f>'[1]Mouse administrador'!$D$8</f>
        <v>Mouse Alambrico Usb Logitech M110 Black Silencioso Color Negro</v>
      </c>
      <c r="C10" s="17">
        <v>1</v>
      </c>
      <c r="D10" s="18">
        <f>'[1]Mouse administrador'!$H$8</f>
        <v>34900</v>
      </c>
      <c r="E10" s="18">
        <f>'[1]Mouse administrador'!$H$9</f>
        <v>29900</v>
      </c>
      <c r="F10" s="18">
        <f>'[1]Mouse administrador'!$H$10</f>
        <v>39900</v>
      </c>
      <c r="G10" s="18"/>
      <c r="H10" s="18"/>
      <c r="I10" s="18"/>
      <c r="J10" s="19">
        <f>MIN('Precios (Equipo Administrador)'!$D10:$I10)</f>
        <v>29900</v>
      </c>
      <c r="K10" s="20">
        <f>IFERROR(AVERAGE('Precios (Equipo Administrador)'!$D10:$I10),0)</f>
        <v>34900</v>
      </c>
      <c r="L10" s="21">
        <f>MAX('Precios (Equipo Administrador)'!$D10:$I10)</f>
        <v>39900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8">
      <c r="A11" s="15"/>
      <c r="B11" s="16" t="str">
        <f>'[1]teclado administrador'!$D$9</f>
        <v>TECLADO LOGITECH K120 ALAMBRICO</v>
      </c>
      <c r="C11" s="17">
        <v>1</v>
      </c>
      <c r="D11" s="18">
        <f>'[1]teclado administrador'!$H$8</f>
        <v>60001</v>
      </c>
      <c r="E11" s="22">
        <f>'[1]teclado administrador'!$H$9</f>
        <v>25000</v>
      </c>
      <c r="F11" s="18">
        <f>'[1]teclado administrador'!$H$10</f>
        <v>70210</v>
      </c>
      <c r="G11" s="18"/>
      <c r="H11" s="18"/>
      <c r="I11" s="18"/>
      <c r="J11" s="19">
        <f>MIN('Precios (Equipo Administrador)'!$D11:$I11)</f>
        <v>25000</v>
      </c>
      <c r="K11" s="20">
        <f>IFERROR(AVERAGE('Precios (Equipo Administrador)'!$D11:$I11),0)</f>
        <v>51737</v>
      </c>
      <c r="L11" s="21">
        <f>MAX('Precios (Equipo Administrador)'!$D11:$I11)</f>
        <v>70210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8">
      <c r="A12" s="15"/>
      <c r="B12" s="16" t="str">
        <f>'[1]Monitor administrador'!$D$10</f>
        <v>Monitor Samsung 24 Pulgadas Fhd Ips 75Hz 5Ms S24c310 Hdmi</v>
      </c>
      <c r="C12" s="17">
        <v>2</v>
      </c>
      <c r="D12" s="18">
        <f>'[1]Monitor administrador'!$H$8</f>
        <v>429900.00000000006</v>
      </c>
      <c r="E12" s="18">
        <f>'[1]Monitor administrador'!$H$9</f>
        <v>377600</v>
      </c>
      <c r="F12" s="18">
        <f>'[1]Monitor administrador'!$H$10</f>
        <v>409990</v>
      </c>
      <c r="G12" s="18"/>
      <c r="H12" s="18"/>
      <c r="I12" s="18"/>
      <c r="J12" s="19">
        <f>MIN('Precios (Equipo Administrador)'!$D12:$I12)</f>
        <v>377600</v>
      </c>
      <c r="K12" s="20">
        <f>IFERROR(AVERAGE('Precios (Equipo Administrador)'!$D12:$I12),0)</f>
        <v>405830</v>
      </c>
      <c r="L12" s="21">
        <f>MAX('Precios (Equipo Administrador)'!$D12:$I12)</f>
        <v>429900.00000000006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8">
      <c r="A13" s="15"/>
      <c r="B13" s="16" t="str">
        <f>'[1]Windows 11 Pro'!$D$9</f>
        <v xml:space="preserve">
Microsoft Windows 11 PRO - Licencia Vitalicia</v>
      </c>
      <c r="C13" s="17">
        <v>1</v>
      </c>
      <c r="D13" s="18">
        <f>'[1]Windows 11 Pro'!$H$8</f>
        <v>39900</v>
      </c>
      <c r="E13" s="18">
        <f>'[1]Windows 11 Pro'!$H$9</f>
        <v>68400</v>
      </c>
      <c r="F13" s="18">
        <f>'[1]Windows 11 Pro'!$H$10</f>
        <v>59740.000000000007</v>
      </c>
      <c r="G13" s="18"/>
      <c r="H13" s="18"/>
      <c r="I13" s="18"/>
      <c r="J13" s="19">
        <f>MIN('Precios (Equipo Administrador)'!$D13:$I13)</f>
        <v>39900</v>
      </c>
      <c r="K13" s="20">
        <f>IFERROR(AVERAGE('Precios (Equipo Administrador)'!$D13:$I13),0)</f>
        <v>56013.333333333336</v>
      </c>
      <c r="L13" s="21">
        <f>MAX('Precios (Equipo Administrador)'!$D13:$I13)</f>
        <v>68400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8">
      <c r="A14" s="15"/>
      <c r="B14" s="16" t="str">
        <f>'[1]Licencia de Office'!$D$8</f>
        <v>Microsoft 365 Empresa Estándar</v>
      </c>
      <c r="C14" s="17">
        <v>1</v>
      </c>
      <c r="D14" s="18">
        <f>'[1]Licencia de Office'!$H$8</f>
        <v>205300</v>
      </c>
      <c r="E14" s="18">
        <f>'[1]Licencia de Office'!$H$9</f>
        <v>172452</v>
      </c>
      <c r="F14" s="18">
        <f>'[1]Licencia de Office'!$H$10</f>
        <v>215000</v>
      </c>
      <c r="G14" s="18"/>
      <c r="H14" s="18"/>
      <c r="I14" s="18"/>
      <c r="J14" s="23">
        <f>MIN('Precios (Equipo Administrador)'!$D14:$I14)</f>
        <v>172452</v>
      </c>
      <c r="K14" s="24">
        <f>IFERROR(AVERAGE('Precios (Equipo Administrador)'!$D14:$I14),0)</f>
        <v>197584</v>
      </c>
      <c r="L14" s="25">
        <f>MAX('Precios (Equipo Administrador)'!$D14:$I14)</f>
        <v>215000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8">
      <c r="A15" s="26"/>
      <c r="B15" s="27" t="str">
        <f>[1]ANTIVIRUS!$D$10</f>
        <v>Kaspersky Small Office Security</v>
      </c>
      <c r="C15" s="17">
        <v>1</v>
      </c>
      <c r="D15" s="18">
        <f>[1]ANTIVIRUS!$H$8</f>
        <v>158400</v>
      </c>
      <c r="E15" s="28">
        <f>[1]ANTIVIRUS!$H$9</f>
        <v>501900</v>
      </c>
      <c r="F15" s="28">
        <f>[1]ANTIVIRUS!$H$10</f>
        <v>329960.00000000006</v>
      </c>
      <c r="G15" s="28"/>
      <c r="H15" s="28"/>
      <c r="I15" s="28"/>
      <c r="J15" s="23">
        <f>MIN('Precios (Equipo Administrador)'!$D15:$I15)</f>
        <v>158400</v>
      </c>
      <c r="K15" s="20">
        <f>IFERROR(AVERAGE('Precios (Equipo Administrador)'!$D15:$I15),0)</f>
        <v>330086.66666666669</v>
      </c>
      <c r="L15" s="21">
        <f>MAX('Precios (Equipo Administrador)'!$D15:$I15)</f>
        <v>501900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8">
      <c r="A16" s="26"/>
      <c r="B16" s="27" t="str">
        <f>[1]SQL!$D$10</f>
        <v>Licencia de dispositivo para SQL Server 2022</v>
      </c>
      <c r="C16" s="17">
        <v>1</v>
      </c>
      <c r="D16" s="18">
        <f>[1]SQL!$H$8</f>
        <v>944380</v>
      </c>
      <c r="E16" s="28">
        <f>[1]SQL!$H$9</f>
        <v>1990000.0000000002</v>
      </c>
      <c r="F16" s="28">
        <f>[1]SQL!$H$10</f>
        <v>1107207</v>
      </c>
      <c r="G16" s="28"/>
      <c r="H16" s="28"/>
      <c r="I16" s="28"/>
      <c r="J16" s="23">
        <f>MIN('Precios (Equipo Administrador)'!$D16:$I16)</f>
        <v>944380</v>
      </c>
      <c r="K16" s="20">
        <f>IFERROR(AVERAGE('Precios (Equipo Administrador)'!$D16:$I16),0)</f>
        <v>1347195.6666666667</v>
      </c>
      <c r="L16" s="21">
        <f>MAX('Precios (Equipo Administrador)'!$D16:$I16)</f>
        <v>1990000.0000000002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8.600000000000001" thickBot="1">
      <c r="A17" s="26"/>
      <c r="B17" s="27" t="str">
        <f>'[1]Adobe illustrator'!$D$8</f>
        <v>Adobe Illustrator</v>
      </c>
      <c r="C17" s="17">
        <v>1</v>
      </c>
      <c r="D17" s="18">
        <f>'[1]Adobe illustrator'!$H$8</f>
        <v>148200</v>
      </c>
      <c r="E17" s="28">
        <f>'[1]Adobe illustrator'!$H$9</f>
        <v>334699</v>
      </c>
      <c r="F17" s="28">
        <f>'[1]Adobe illustrator'!$H$10</f>
        <v>55000</v>
      </c>
      <c r="G17" s="28"/>
      <c r="H17" s="28"/>
      <c r="I17" s="28"/>
      <c r="J17" s="23">
        <f>MIN('Precios (Equipo Administrador)'!$D17:$I17)</f>
        <v>55000</v>
      </c>
      <c r="K17" s="24">
        <f>IFERROR(AVERAGE('Precios (Equipo Administrador)'!$D17:$I17),0)</f>
        <v>179299.66666666666</v>
      </c>
      <c r="L17" s="25">
        <f>MAX('Precios (Equipo Administrador)'!$D17:$I17)</f>
        <v>334699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8.600000000000001" thickBot="1">
      <c r="A18" s="26"/>
      <c r="B18" s="27" t="str">
        <f>'[1]Hosting y Dominio'!$D$10</f>
        <v>Hosting Plan Negocios</v>
      </c>
      <c r="C18" s="17">
        <v>1</v>
      </c>
      <c r="D18" s="18">
        <f>'[1]Hosting y Dominio'!$H$8</f>
        <v>7900.0000000000009</v>
      </c>
      <c r="E18" s="28">
        <f>'[1]Hosting y Dominio'!$H$9</f>
        <v>90000</v>
      </c>
      <c r="F18" s="28">
        <f>'[1]Hosting y Dominio'!$H$10</f>
        <v>9900</v>
      </c>
      <c r="G18" s="28"/>
      <c r="H18" s="28"/>
      <c r="I18" s="28"/>
      <c r="J18" s="23">
        <f>MIN('Precios (Equipo Administrador)'!$D18:$I18)</f>
        <v>7900.0000000000009</v>
      </c>
      <c r="K18" s="24">
        <f>IFERROR(AVERAGE('Precios (Equipo Administrador)'!$D18:$I18),0)</f>
        <v>35933.333333333336</v>
      </c>
      <c r="L18" s="25">
        <f>MAX('Precios (Equipo Administrador)'!$D18:$I18)</f>
        <v>90000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8.600000000000001" thickBot="1">
      <c r="A19" s="26"/>
      <c r="B19" s="55"/>
      <c r="C19" s="17">
        <v>1</v>
      </c>
      <c r="D19" s="18"/>
      <c r="E19" s="30"/>
      <c r="F19" s="30"/>
      <c r="G19" s="30"/>
      <c r="H19" s="29"/>
      <c r="I19" s="31"/>
      <c r="J19" s="23">
        <f>MIN('Precios (Equipo Administrador)'!$D19:$I19)</f>
        <v>0</v>
      </c>
      <c r="K19" s="20">
        <f>IFERROR(AVERAGE('Precios (Equipo Administrador)'!$D19:$I19),0)</f>
        <v>0</v>
      </c>
      <c r="L19" s="21">
        <f>MAX('Precios (Equipo Administrador)'!$D19:$I19)</f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thickBot="1">
      <c r="A20" s="26"/>
      <c r="B20" s="55" t="str">
        <f>'[1]Windows Server'!$D$8</f>
        <v>Windows Server 2025 Standard</v>
      </c>
      <c r="C20" s="17">
        <v>1</v>
      </c>
      <c r="D20" s="18">
        <f>'[1]Windows Server'!$H$8</f>
        <v>165900</v>
      </c>
      <c r="E20" s="30">
        <f>'[1]Windows Server'!$H$9</f>
        <v>41290</v>
      </c>
      <c r="F20" s="30">
        <f>'[1]Windows Server'!$H$10</f>
        <v>200990</v>
      </c>
      <c r="G20" s="30"/>
      <c r="H20" s="29"/>
      <c r="I20" s="31"/>
      <c r="J20" s="23">
        <f>MIN('Precios (Equipo Administrador)'!$D20:$I20)</f>
        <v>41290</v>
      </c>
      <c r="K20" s="20">
        <f>IFERROR(AVERAGE('Precios (Equipo Administrador)'!$D20:$I20),0)</f>
        <v>136060</v>
      </c>
      <c r="L20" s="21">
        <f>MAX('Precios (Equipo Administrador)'!$D20:$I20)</f>
        <v>200990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>
      <c r="A21" s="26"/>
      <c r="B21" s="29"/>
      <c r="C21" s="32"/>
      <c r="D21" s="18"/>
      <c r="E21" s="30"/>
      <c r="F21" s="30"/>
      <c r="G21" s="30"/>
      <c r="H21" s="29"/>
      <c r="I21" s="31"/>
      <c r="J21" s="23">
        <f>MIN('Precios (Equipo Administrador)'!$D21:$I21)</f>
        <v>0</v>
      </c>
      <c r="K21" s="20">
        <f>IFERROR(AVERAGE('Precios (Equipo Administrador)'!$D21:$I21),0)</f>
        <v>0</v>
      </c>
      <c r="L21" s="21">
        <f>MAX('Precios (Equipo Administrador)'!$D21:$I21)</f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>
      <c r="A22" s="26"/>
      <c r="B22" s="29"/>
      <c r="C22" s="32"/>
      <c r="D22" s="18"/>
      <c r="E22" s="30"/>
      <c r="F22" s="30"/>
      <c r="G22" s="30"/>
      <c r="H22" s="29"/>
      <c r="I22" s="31"/>
      <c r="J22" s="23">
        <f>MIN('Precios (Equipo Administrador)'!$D22:$I22)</f>
        <v>0</v>
      </c>
      <c r="K22" s="20">
        <f>IFERROR(AVERAGE('Precios (Equipo Administrador)'!$D22:$I22),0)</f>
        <v>0</v>
      </c>
      <c r="L22" s="21">
        <f>MAX('Precios (Equipo Administrador)'!$D22:$I22)</f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>
      <c r="A23" s="26"/>
      <c r="B23" s="29"/>
      <c r="C23" s="32"/>
      <c r="D23" s="18"/>
      <c r="E23" s="30"/>
      <c r="F23" s="30"/>
      <c r="G23" s="30"/>
      <c r="H23" s="29"/>
      <c r="I23" s="31"/>
      <c r="J23" s="23">
        <f>MIN('Precios (Equipo Administrador)'!$D23:$I23)</f>
        <v>0</v>
      </c>
      <c r="K23" s="20">
        <f>IFERROR(AVERAGE('Precios (Equipo Administrador)'!$D23:$I23),0)</f>
        <v>0</v>
      </c>
      <c r="L23" s="21">
        <f>MAX('Precios (Equipo Administrador)'!$D23:$I23)</f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>
      <c r="A24" s="26"/>
      <c r="B24" s="33" t="s">
        <v>15</v>
      </c>
      <c r="C24" s="33"/>
      <c r="D24" s="34">
        <f>ROUND(SUMPRODUCT('Precios (Equipo Administrador)'!$C$9:$C$23,'Precios (Equipo Administrador)'!$D$9:$D$23),2)</f>
        <v>3896108</v>
      </c>
      <c r="E24" s="34">
        <f>ROUND(SUMPRODUCT('Precios (Equipo Administrador)'!$C$9:$C$23,'Precios (Equipo Administrador)'!$E$9:$E$23),2)</f>
        <v>7457037</v>
      </c>
      <c r="F24" s="34">
        <f>ROUND(SUMPRODUCT('Precios (Equipo Administrador)'!$C$9:$C$23,'Precios (Equipo Administrador)'!$F$9:$F$23),2)</f>
        <v>4336457</v>
      </c>
      <c r="G24" s="34">
        <f>ROUND(SUMPRODUCT('Precios (Equipo Administrador)'!$C$9:$C$23,'Precios (Equipo Administrador)'!$G$9:$G$23),2)</f>
        <v>0</v>
      </c>
      <c r="H24" s="34">
        <f>ROUND(SUMPRODUCT('Precios (Equipo Administrador)'!$C$9:$C$23,'Precios (Equipo Administrador)'!$H$9:$H$23),2)</f>
        <v>0</v>
      </c>
      <c r="I24" s="34">
        <f>ROUND(SUMPRODUCT('Precios (Equipo Administrador)'!$C$9:$C$23,'Precios (Equipo Administrador)'!$I$9:$I$23),2)</f>
        <v>0</v>
      </c>
      <c r="J24" s="35"/>
      <c r="K24" s="35"/>
      <c r="L24" s="3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>
      <c r="A25" s="26"/>
      <c r="B25" s="5"/>
      <c r="C25" s="5"/>
      <c r="D25" s="5"/>
      <c r="E25" s="5"/>
      <c r="F25" s="5"/>
      <c r="G25" s="5"/>
      <c r="H25" s="5"/>
      <c r="I25" s="5"/>
      <c r="J25" s="5"/>
      <c r="K25" s="6"/>
      <c r="L25" s="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26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48" customHeight="1">
      <c r="A27" s="26"/>
      <c r="B27" s="63" t="s">
        <v>16</v>
      </c>
      <c r="C27" s="64"/>
      <c r="D27" s="37"/>
      <c r="E27" s="37"/>
      <c r="F27" s="37"/>
      <c r="G27" s="37"/>
      <c r="H27" s="37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33" customHeight="1">
      <c r="A28" s="26"/>
      <c r="B28" s="65" t="s">
        <v>17</v>
      </c>
      <c r="C28" s="66"/>
      <c r="D28" s="39" t="s">
        <v>21</v>
      </c>
      <c r="E28" s="39" t="s">
        <v>22</v>
      </c>
      <c r="F28" s="38" t="s">
        <v>18</v>
      </c>
      <c r="G28" s="39"/>
      <c r="H28" s="39"/>
      <c r="I28" s="39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25.5" customHeight="1">
      <c r="A29" s="26"/>
      <c r="B29" s="65" t="s">
        <v>19</v>
      </c>
      <c r="C29" s="66"/>
      <c r="D29" s="40">
        <v>0</v>
      </c>
      <c r="E29" s="41">
        <v>0</v>
      </c>
      <c r="F29" s="41">
        <v>0</v>
      </c>
      <c r="G29" s="39"/>
      <c r="H29" s="41"/>
      <c r="I29" s="41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8" customHeight="1">
      <c r="A30" s="26"/>
      <c r="B30" s="67" t="s">
        <v>20</v>
      </c>
      <c r="C30" s="68"/>
      <c r="D30" s="42"/>
      <c r="E30" s="43"/>
      <c r="F30" s="43"/>
      <c r="G30" s="43"/>
      <c r="H30" s="43"/>
      <c r="I30" s="43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>
      <c r="A31" s="26"/>
      <c r="B31" s="69"/>
      <c r="C31" s="70"/>
      <c r="D31" s="44"/>
      <c r="E31" s="45"/>
      <c r="F31" s="45"/>
      <c r="G31" s="45"/>
      <c r="H31" s="45"/>
      <c r="I31" s="4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69"/>
      <c r="C32" s="70"/>
      <c r="D32" s="46"/>
      <c r="E32" s="47"/>
      <c r="F32" s="47"/>
      <c r="G32" s="47"/>
      <c r="H32" s="47"/>
      <c r="I32" s="47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5"/>
      <c r="B33" s="71"/>
      <c r="C33" s="72"/>
      <c r="D33" s="48"/>
      <c r="E33" s="49"/>
      <c r="F33" s="49"/>
      <c r="G33" s="49"/>
      <c r="H33" s="49"/>
      <c r="I33" s="49"/>
      <c r="J33" s="26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5"/>
      <c r="B34" s="5"/>
      <c r="C34" s="5"/>
      <c r="D34" s="5"/>
      <c r="E34" s="5"/>
      <c r="F34" s="5"/>
      <c r="G34" s="5"/>
      <c r="H34" s="5"/>
      <c r="I34" s="5"/>
      <c r="J34" s="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/>
      <c r="B36" s="5"/>
      <c r="C36" s="5"/>
      <c r="D36" s="50"/>
      <c r="E36" s="50"/>
      <c r="F36" s="51"/>
      <c r="G36" s="52"/>
      <c r="H36" s="53"/>
      <c r="I36" s="50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/>
      <c r="B37" s="5"/>
      <c r="C37" s="5"/>
      <c r="D37" s="50"/>
      <c r="E37" s="50"/>
      <c r="F37" s="51"/>
      <c r="G37" s="54"/>
      <c r="H37" s="53"/>
      <c r="I37" s="50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/>
      <c r="B38" s="5"/>
      <c r="C38" s="5"/>
      <c r="D38" s="50"/>
      <c r="E38" s="50"/>
      <c r="F38" s="51"/>
      <c r="G38" s="54"/>
      <c r="H38" s="53"/>
      <c r="I38" s="50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/>
      <c r="B39" s="5"/>
      <c r="C39" s="5"/>
      <c r="D39" s="50"/>
      <c r="E39" s="50"/>
      <c r="F39" s="51"/>
      <c r="G39" s="54"/>
      <c r="H39" s="53"/>
      <c r="I39" s="50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/>
      <c r="B40" s="5"/>
      <c r="C40" s="5"/>
      <c r="D40" s="50"/>
      <c r="E40" s="50"/>
      <c r="F40" s="51"/>
      <c r="G40" s="54"/>
      <c r="H40" s="53"/>
      <c r="I40" s="50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/>
      <c r="B41" s="5"/>
      <c r="C41" s="5"/>
      <c r="D41" s="50"/>
      <c r="E41" s="50"/>
      <c r="F41" s="51"/>
      <c r="G41" s="54"/>
      <c r="H41" s="53"/>
      <c r="I41" s="50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5">
    <mergeCell ref="J7:L7"/>
    <mergeCell ref="B27:C27"/>
    <mergeCell ref="B28:C28"/>
    <mergeCell ref="B29:C29"/>
    <mergeCell ref="B30:C33"/>
  </mergeCells>
  <conditionalFormatting sqref="B8:C8 D24:I24">
    <cfRule type="expression" dxfId="15" priority="1">
      <formula>AND(B$24=MIN($D$24:$I$24),B$24&lt;&gt;0)</formula>
    </cfRule>
  </conditionalFormatting>
  <conditionalFormatting sqref="D8:I8">
    <cfRule type="expression" dxfId="14" priority="3">
      <formula>AND(D$24=MIN($D$24:$I$24),D$24&lt;&gt;0)</formula>
    </cfRule>
  </conditionalFormatting>
  <conditionalFormatting sqref="D9:I23">
    <cfRule type="expression" dxfId="13" priority="2">
      <formula>AND(D$24=MIN($D$24:$I$24),D$24&lt;&gt;0)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4933-D69F-400E-B5EA-143ECB83E0EC}">
  <dimension ref="A1:Z1000"/>
  <sheetViews>
    <sheetView showGridLines="0" topLeftCell="C4" workbookViewId="0">
      <selection activeCell="D16" sqref="D16"/>
    </sheetView>
  </sheetViews>
  <sheetFormatPr baseColWidth="10" defaultColWidth="16.85546875" defaultRowHeight="15" customHeight="1"/>
  <cols>
    <col min="1" max="1" width="4" customWidth="1"/>
    <col min="2" max="2" width="110.85546875" customWidth="1"/>
    <col min="3" max="3" width="15.7109375" customWidth="1"/>
    <col min="4" max="5" width="23.42578125" customWidth="1"/>
    <col min="6" max="6" width="21.85546875" customWidth="1"/>
    <col min="7" max="9" width="22.28515625" customWidth="1"/>
    <col min="10" max="10" width="27.28515625" customWidth="1"/>
    <col min="11" max="11" width="23.42578125" customWidth="1"/>
    <col min="12" max="12" width="24.85546875" customWidth="1"/>
    <col min="13" max="13" width="20.42578125" customWidth="1"/>
    <col min="14" max="14" width="20.7109375" customWidth="1"/>
    <col min="15" max="26" width="9.28515625" customWidth="1"/>
  </cols>
  <sheetData>
    <row r="1" spans="1:26" ht="1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thickBot="1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>
      <c r="A7" s="5"/>
      <c r="B7" s="5"/>
      <c r="C7" s="5"/>
      <c r="D7" s="5"/>
      <c r="E7" s="5"/>
      <c r="F7" s="5"/>
      <c r="G7" s="5"/>
      <c r="H7" s="5"/>
      <c r="I7" s="5"/>
      <c r="J7" s="60" t="s">
        <v>3</v>
      </c>
      <c r="K7" s="61"/>
      <c r="L7" s="6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6.5" customHeight="1" thickBot="1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thickBot="1">
      <c r="A9" s="15"/>
      <c r="B9" s="16" t="str">
        <f>'[1]Equipo Supervisor'!$D$10</f>
        <v>Todo en Uno ASUS M3702WFAK Ryzen 5 7520U RAM 16GB SSD 512GB 27 Pulgadas</v>
      </c>
      <c r="C9" s="17">
        <v>1</v>
      </c>
      <c r="D9" s="18">
        <f>'[1]Equipo Supervisor'!$H$8</f>
        <v>1999000</v>
      </c>
      <c r="E9" s="18">
        <f>'[1]Equipo Supervisor'!$H$9</f>
        <v>3268836</v>
      </c>
      <c r="F9" s="18">
        <f>'[1]Equipo Supervisor'!$H$10</f>
        <v>2599900</v>
      </c>
      <c r="G9" s="18"/>
      <c r="H9" s="18"/>
      <c r="I9" s="18"/>
      <c r="J9" s="19">
        <f>MIN('Precios (Equipo Supervisor) '!$D9:$I9)</f>
        <v>1999000</v>
      </c>
      <c r="K9" s="20">
        <f>IFERROR(AVERAGE('Precios (Equipo Supervisor) '!$D9:$I9),0)</f>
        <v>2622578.6666666665</v>
      </c>
      <c r="L9" s="21">
        <f>MAX('Precios (Equipo Supervisor) '!$D9:$I9)</f>
        <v>3268836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thickBot="1">
      <c r="A10" s="15"/>
      <c r="B10" s="16" t="str">
        <f>'[1]Windows 11 Pro'!$D$9</f>
        <v xml:space="preserve">
Microsoft Windows 11 PRO - Licencia Vitalicia</v>
      </c>
      <c r="C10" s="17">
        <v>1</v>
      </c>
      <c r="D10" s="18">
        <f>'[1]Windows 11 Pro'!$H$8</f>
        <v>39900</v>
      </c>
      <c r="E10" s="18">
        <f>'[1]Windows 11 Pro'!$H$9</f>
        <v>68400</v>
      </c>
      <c r="F10" s="18">
        <f>'[1]Windows 11 Pro'!$H$10</f>
        <v>59740.000000000007</v>
      </c>
      <c r="G10" s="18"/>
      <c r="H10" s="18"/>
      <c r="I10" s="18"/>
      <c r="J10" s="19">
        <f>MIN('Precios (Equipo Supervisor) '!$D10:$I10)</f>
        <v>39900</v>
      </c>
      <c r="K10" s="20">
        <f>IFERROR(AVERAGE('Precios (Equipo Supervisor) '!$D10:$I10),0)</f>
        <v>56013.333333333336</v>
      </c>
      <c r="L10" s="21">
        <f>MAX('Precios (Equipo Supervisor) '!$D10:$I10)</f>
        <v>68400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thickBot="1">
      <c r="A11" s="15"/>
      <c r="B11" s="16" t="str">
        <f>'[1]Licencia de Office'!$D$8</f>
        <v>Microsoft 365 Empresa Estándar</v>
      </c>
      <c r="C11" s="17">
        <v>1</v>
      </c>
      <c r="D11" s="18">
        <f>'[1]Licencia de Office'!$H$8</f>
        <v>205300</v>
      </c>
      <c r="E11" s="18">
        <f>'[1]Licencia de Office'!$H$9</f>
        <v>172452</v>
      </c>
      <c r="F11" s="18">
        <f>'[1]Licencia de Office'!$H$10</f>
        <v>215000</v>
      </c>
      <c r="G11" s="18"/>
      <c r="H11" s="18"/>
      <c r="I11" s="18"/>
      <c r="J11" s="19">
        <f>MIN('Precios (Equipo Supervisor) '!$D11:$I11)</f>
        <v>172452</v>
      </c>
      <c r="K11" s="20">
        <f>IFERROR(AVERAGE('Precios (Equipo Supervisor) '!$D11:$I11),0)</f>
        <v>197584</v>
      </c>
      <c r="L11" s="21">
        <f>MAX('Precios (Equipo Supervisor) '!$D11:$I11)</f>
        <v>215000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thickBot="1">
      <c r="A12" s="15"/>
      <c r="B12" s="27" t="str">
        <f>[1]ANTIVIRUS!$D$10</f>
        <v>Kaspersky Small Office Security</v>
      </c>
      <c r="C12" s="17">
        <v>1</v>
      </c>
      <c r="D12" s="18">
        <f>[1]ANTIVIRUS!$H$8</f>
        <v>158400</v>
      </c>
      <c r="E12" s="28">
        <f>[1]ANTIVIRUS!$H$9</f>
        <v>501900</v>
      </c>
      <c r="F12" s="28">
        <f>[1]ANTIVIRUS!$H$10</f>
        <v>329960.00000000006</v>
      </c>
      <c r="G12" s="18"/>
      <c r="H12" s="18"/>
      <c r="I12" s="18"/>
      <c r="J12" s="19">
        <f>MIN('Precios (Equipo Supervisor) '!$D12:$I12)</f>
        <v>158400</v>
      </c>
      <c r="K12" s="20">
        <f>IFERROR(AVERAGE('Precios (Equipo Supervisor) '!$D12:$I12),0)</f>
        <v>330086.66666666669</v>
      </c>
      <c r="L12" s="21">
        <f>MAX('Precios (Equipo Supervisor) '!$D12:$I12)</f>
        <v>501900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 thickBot="1">
      <c r="A13" s="15"/>
      <c r="B13" s="27"/>
      <c r="C13" s="17">
        <v>1</v>
      </c>
      <c r="D13" s="18"/>
      <c r="E13" s="28"/>
      <c r="F13" s="28"/>
      <c r="G13" s="18"/>
      <c r="H13" s="18"/>
      <c r="I13" s="18"/>
      <c r="J13" s="19">
        <f>MIN('Precios (Equipo Supervisor) '!$D13:$I13)</f>
        <v>0</v>
      </c>
      <c r="K13" s="20">
        <f>IFERROR(AVERAGE('Precios (Equipo Supervisor) '!$D13:$I13),0)</f>
        <v>0</v>
      </c>
      <c r="L13" s="21">
        <f>MAX('Precios (Equipo Supervisor) '!$D13:$I13)</f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thickBot="1">
      <c r="A14" s="15"/>
      <c r="B14" s="27"/>
      <c r="C14" s="17">
        <v>1</v>
      </c>
      <c r="D14" s="18"/>
      <c r="E14" s="28"/>
      <c r="F14" s="28"/>
      <c r="G14" s="18"/>
      <c r="H14" s="18"/>
      <c r="I14" s="18"/>
      <c r="J14" s="23">
        <f>MIN('Precios (Equipo Supervisor) '!$D14:$I14)</f>
        <v>0</v>
      </c>
      <c r="K14" s="24">
        <f>IFERROR(AVERAGE('Precios (Equipo Supervisor) '!$D14:$I14),0)</f>
        <v>0</v>
      </c>
      <c r="L14" s="25">
        <f>MAX('Precios (Equipo Supervisor) '!$D14:$I14)</f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thickBot="1">
      <c r="A15" s="26"/>
      <c r="B15" s="27"/>
      <c r="C15" s="17">
        <v>1</v>
      </c>
      <c r="D15" s="18"/>
      <c r="E15" s="28"/>
      <c r="F15" s="28"/>
      <c r="G15" s="28"/>
      <c r="H15" s="28"/>
      <c r="I15" s="28"/>
      <c r="J15" s="23">
        <f>MIN('Precios (Equipo Supervisor) '!$D15:$I15)</f>
        <v>0</v>
      </c>
      <c r="K15" s="20">
        <f>IFERROR(AVERAGE('Precios (Equipo Supervisor) '!$D15:$I15),0)</f>
        <v>0</v>
      </c>
      <c r="L15" s="21">
        <f>MAX('Precios (Equipo Supervisor) '!$D15:$I15)</f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 thickBot="1">
      <c r="A16" s="26"/>
      <c r="B16" s="27"/>
      <c r="C16" s="17">
        <v>1</v>
      </c>
      <c r="D16" s="18"/>
      <c r="E16" s="28"/>
      <c r="F16" s="28"/>
      <c r="G16" s="28"/>
      <c r="H16" s="28"/>
      <c r="I16" s="28"/>
      <c r="J16" s="23">
        <f>MIN('Precios (Equipo Supervisor) '!$D16:$I16)</f>
        <v>0</v>
      </c>
      <c r="K16" s="20">
        <f>IFERROR(AVERAGE('Precios (Equipo Supervisor) '!$D16:$I16),0)</f>
        <v>0</v>
      </c>
      <c r="L16" s="21">
        <f>MAX('Precios (Equipo Supervisor) '!$D16:$I16)</f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 thickBot="1">
      <c r="A17" s="26"/>
      <c r="B17" s="27"/>
      <c r="C17" s="17">
        <v>1</v>
      </c>
      <c r="D17" s="18"/>
      <c r="E17" s="28"/>
      <c r="F17" s="28"/>
      <c r="G17" s="28"/>
      <c r="H17" s="28"/>
      <c r="I17" s="28"/>
      <c r="J17" s="23">
        <f>MIN('Precios (Equipo Supervisor) '!$D17:$I17)</f>
        <v>0</v>
      </c>
      <c r="K17" s="24">
        <f>IFERROR(AVERAGE('Precios (Equipo Supervisor) '!$D17:$I17),0)</f>
        <v>0</v>
      </c>
      <c r="L17" s="25">
        <f>MAX('Precios (Equipo Supervisor) '!$D17:$I17)</f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 thickBot="1">
      <c r="A18" s="26"/>
      <c r="B18" s="29"/>
      <c r="C18" s="29"/>
      <c r="D18" s="29"/>
      <c r="E18" s="29"/>
      <c r="F18" s="29"/>
      <c r="G18" s="30"/>
      <c r="H18" s="29"/>
      <c r="I18" s="31"/>
      <c r="J18" s="23">
        <f>MIN('Precios (Equipo Supervisor) '!$D18:$I18)</f>
        <v>0</v>
      </c>
      <c r="K18" s="20">
        <f>IFERROR(AVERAGE('Precios (Equipo Supervisor) '!$D18:$I18),0)</f>
        <v>0</v>
      </c>
      <c r="L18" s="21">
        <f>MAX('Precios (Equipo Supervisor) '!$D18:$I18)</f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 thickBot="1">
      <c r="A19" s="26"/>
      <c r="B19" s="29"/>
      <c r="C19" s="29"/>
      <c r="D19" s="29"/>
      <c r="E19" s="29"/>
      <c r="F19" s="29"/>
      <c r="G19" s="30"/>
      <c r="H19" s="29"/>
      <c r="I19" s="31"/>
      <c r="J19" s="23">
        <f>MIN('Precios (Equipo Supervisor) '!$D19:$I19)</f>
        <v>0</v>
      </c>
      <c r="K19" s="20">
        <f>IFERROR(AVERAGE('Precios (Equipo Supervisor) '!$D19:$I19),0)</f>
        <v>0</v>
      </c>
      <c r="L19" s="21">
        <f>MAX('Precios (Equipo Supervisor) '!$D19:$I19)</f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thickBot="1">
      <c r="A20" s="26"/>
      <c r="B20" s="29"/>
      <c r="C20" s="32"/>
      <c r="D20" s="18"/>
      <c r="E20" s="30"/>
      <c r="F20" s="30"/>
      <c r="G20" s="30"/>
      <c r="H20" s="29"/>
      <c r="I20" s="31"/>
      <c r="J20" s="23">
        <f>MIN('Precios (Equipo Supervisor) '!$D20:$I20)</f>
        <v>0</v>
      </c>
      <c r="K20" s="20">
        <f>IFERROR(AVERAGE('Precios (Equipo Supervisor) '!$D20:$I20),0)</f>
        <v>0</v>
      </c>
      <c r="L20" s="21">
        <f>MAX('Precios (Equipo Supervisor) '!$D20:$I20)</f>
        <v>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 thickBot="1">
      <c r="A21" s="26"/>
      <c r="B21" s="29"/>
      <c r="C21" s="32"/>
      <c r="D21" s="18"/>
      <c r="E21" s="30"/>
      <c r="F21" s="30"/>
      <c r="G21" s="30"/>
      <c r="H21" s="29"/>
      <c r="I21" s="31"/>
      <c r="J21" s="23">
        <f>MIN('Precios (Equipo Supervisor) '!$D21:$I21)</f>
        <v>0</v>
      </c>
      <c r="K21" s="20">
        <f>IFERROR(AVERAGE('Precios (Equipo Supervisor) '!$D21:$I21),0)</f>
        <v>0</v>
      </c>
      <c r="L21" s="21">
        <f>MAX('Precios (Equipo Supervisor) '!$D21:$I21)</f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thickBot="1">
      <c r="A22" s="26"/>
      <c r="B22" s="29"/>
      <c r="C22" s="32"/>
      <c r="D22" s="18"/>
      <c r="E22" s="30"/>
      <c r="F22" s="30"/>
      <c r="G22" s="30"/>
      <c r="H22" s="29"/>
      <c r="I22" s="31"/>
      <c r="J22" s="23">
        <f>MIN('Precios (Equipo Supervisor) '!$D22:$I22)</f>
        <v>0</v>
      </c>
      <c r="K22" s="20">
        <f>IFERROR(AVERAGE('Precios (Equipo Supervisor) '!$D22:$I22),0)</f>
        <v>0</v>
      </c>
      <c r="L22" s="21">
        <f>MAX('Precios (Equipo Supervisor) '!$D22:$I22)</f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thickBot="1">
      <c r="A23" s="26"/>
      <c r="B23" s="29"/>
      <c r="C23" s="32"/>
      <c r="D23" s="18"/>
      <c r="E23" s="30"/>
      <c r="F23" s="30"/>
      <c r="G23" s="30"/>
      <c r="H23" s="29"/>
      <c r="I23" s="31"/>
      <c r="J23" s="23">
        <f>MIN('Precios (Equipo Supervisor) '!$D23:$I23)</f>
        <v>0</v>
      </c>
      <c r="K23" s="20">
        <f>IFERROR(AVERAGE('Precios (Equipo Supervisor) '!$D23:$I23),0)</f>
        <v>0</v>
      </c>
      <c r="L23" s="21">
        <f>MAX('Precios (Equipo Supervisor) '!$D23:$I23)</f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thickBot="1">
      <c r="A24" s="26"/>
      <c r="B24" s="29"/>
      <c r="C24" s="32"/>
      <c r="D24" s="18"/>
      <c r="E24" s="30"/>
      <c r="F24" s="30"/>
      <c r="G24" s="30"/>
      <c r="H24" s="29"/>
      <c r="I24" s="31"/>
      <c r="J24" s="23">
        <f>MIN('Precios (Equipo Supervisor) '!$D24:$I24)</f>
        <v>0</v>
      </c>
      <c r="K24" s="20">
        <f>IFERROR(AVERAGE('Precios (Equipo Supervisor) '!$D24:$I24),0)</f>
        <v>0</v>
      </c>
      <c r="L24" s="21">
        <f>MAX('Precios (Equipo Supervisor) '!$D24:$I24)</f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thickBot="1">
      <c r="A25" s="26"/>
      <c r="B25" s="33" t="s">
        <v>15</v>
      </c>
      <c r="C25" s="33"/>
      <c r="D25" s="34">
        <f>ROUND(SUMPRODUCT('Precios (Equipo Supervisor) '!$C$9:$C$24,'Precios (Equipo Supervisor) '!$D$9:$D$24),2)</f>
        <v>2402600</v>
      </c>
      <c r="E25" s="34">
        <f>ROUND(SUMPRODUCT('Precios (Equipo Supervisor) '!$C$9:$C$24,'Precios (Equipo Supervisor) '!$E$9:$E$24),2)</f>
        <v>4011588</v>
      </c>
      <c r="F25" s="34">
        <f>ROUND(SUMPRODUCT('Precios (Equipo Supervisor) '!$C$9:$C$24,'Precios (Equipo Supervisor) '!$F$9:$F$24),2)</f>
        <v>3204600</v>
      </c>
      <c r="G25" s="34">
        <f>ROUND(SUMPRODUCT('Precios (Equipo Supervisor) '!$C$9:$C$24,'Precios (Equipo Supervisor) '!$G$9:$G$24),2)</f>
        <v>0</v>
      </c>
      <c r="H25" s="34">
        <f>ROUND(SUMPRODUCT('Precios (Equipo Supervisor) '!$C$9:$C$24,'Precios (Equipo Supervisor) '!$H$9:$H$24),2)</f>
        <v>0</v>
      </c>
      <c r="I25" s="34">
        <f>ROUND(SUMPRODUCT('Precios (Equipo Supervisor) '!$C$9:$C$24,'Precios (Equipo Supervisor) '!$I$9:$I$24),2)</f>
        <v>0</v>
      </c>
      <c r="J25" s="35"/>
      <c r="K25" s="35"/>
      <c r="L25" s="3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26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thickBot="1">
      <c r="A27" s="26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48" customHeight="1">
      <c r="A28" s="26"/>
      <c r="B28" s="63" t="s">
        <v>16</v>
      </c>
      <c r="C28" s="64"/>
      <c r="D28" s="37"/>
      <c r="E28" s="37"/>
      <c r="F28" s="37"/>
      <c r="G28" s="37"/>
      <c r="H28" s="37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33" customHeight="1">
      <c r="A29" s="26"/>
      <c r="B29" s="65" t="s">
        <v>17</v>
      </c>
      <c r="C29" s="66"/>
      <c r="D29" s="39" t="s">
        <v>21</v>
      </c>
      <c r="E29" s="39" t="s">
        <v>22</v>
      </c>
      <c r="F29" s="38" t="s">
        <v>18</v>
      </c>
      <c r="G29" s="39"/>
      <c r="H29" s="39"/>
      <c r="I29" s="39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25.5" customHeight="1">
      <c r="A30" s="26"/>
      <c r="B30" s="65" t="s">
        <v>19</v>
      </c>
      <c r="C30" s="66"/>
      <c r="D30" s="40">
        <v>0</v>
      </c>
      <c r="E30" s="41">
        <v>0</v>
      </c>
      <c r="F30" s="41">
        <v>0</v>
      </c>
      <c r="G30" s="39"/>
      <c r="H30" s="41"/>
      <c r="I30" s="41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8" customHeight="1">
      <c r="A31" s="26"/>
      <c r="B31" s="67" t="s">
        <v>20</v>
      </c>
      <c r="C31" s="68"/>
      <c r="D31" s="42"/>
      <c r="E31" s="43"/>
      <c r="F31" s="43"/>
      <c r="G31" s="43"/>
      <c r="H31" s="43"/>
      <c r="I31" s="43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69"/>
      <c r="C32" s="70"/>
      <c r="D32" s="44"/>
      <c r="E32" s="45"/>
      <c r="F32" s="45"/>
      <c r="G32" s="45"/>
      <c r="H32" s="45"/>
      <c r="I32" s="4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26"/>
      <c r="B33" s="69"/>
      <c r="C33" s="70"/>
      <c r="D33" s="46"/>
      <c r="E33" s="47"/>
      <c r="F33" s="47"/>
      <c r="G33" s="47"/>
      <c r="H33" s="47"/>
      <c r="I33" s="47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>
      <c r="A34" s="5"/>
      <c r="B34" s="71"/>
      <c r="C34" s="72"/>
      <c r="D34" s="48"/>
      <c r="E34" s="49"/>
      <c r="F34" s="49"/>
      <c r="G34" s="49"/>
      <c r="H34" s="49"/>
      <c r="I34" s="49"/>
      <c r="J34" s="2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/>
      <c r="B37" s="5"/>
      <c r="C37" s="5"/>
      <c r="D37" s="50"/>
      <c r="E37" s="50"/>
      <c r="F37" s="51"/>
      <c r="G37" s="52"/>
      <c r="H37" s="53"/>
      <c r="I37" s="50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/>
      <c r="B38" s="5"/>
      <c r="C38" s="5"/>
      <c r="D38" s="50"/>
      <c r="E38" s="50"/>
      <c r="F38" s="51"/>
      <c r="G38" s="54"/>
      <c r="H38" s="53"/>
      <c r="I38" s="50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/>
      <c r="B39" s="5"/>
      <c r="C39" s="5"/>
      <c r="D39" s="50"/>
      <c r="E39" s="50"/>
      <c r="F39" s="51"/>
      <c r="G39" s="54"/>
      <c r="H39" s="53"/>
      <c r="I39" s="50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/>
      <c r="B40" s="5"/>
      <c r="C40" s="5"/>
      <c r="D40" s="50"/>
      <c r="E40" s="50"/>
      <c r="F40" s="51"/>
      <c r="G40" s="54"/>
      <c r="H40" s="53"/>
      <c r="I40" s="50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/>
      <c r="B41" s="5"/>
      <c r="C41" s="5"/>
      <c r="D41" s="50"/>
      <c r="E41" s="50"/>
      <c r="F41" s="51"/>
      <c r="G41" s="54"/>
      <c r="H41" s="53"/>
      <c r="I41" s="50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/>
      <c r="B42" s="5"/>
      <c r="C42" s="5"/>
      <c r="D42" s="50"/>
      <c r="E42" s="50"/>
      <c r="F42" s="51"/>
      <c r="G42" s="54"/>
      <c r="H42" s="53"/>
      <c r="I42" s="50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12" priority="3">
      <formula>AND(B$25=MIN($D$25:$I$25),B$25&lt;&gt;0)</formula>
    </cfRule>
  </conditionalFormatting>
  <conditionalFormatting sqref="D10:F17">
    <cfRule type="expression" dxfId="11" priority="1">
      <formula>AND(D$25=MIN($D$25:$I$25),D$25&lt;&gt;0)</formula>
    </cfRule>
  </conditionalFormatting>
  <conditionalFormatting sqref="D8:I8 D25:I25">
    <cfRule type="expression" dxfId="10" priority="5">
      <formula>AND(D$25=MIN($D$25:$I$25),D$25&lt;&gt;0)</formula>
    </cfRule>
  </conditionalFormatting>
  <conditionalFormatting sqref="D9:I9 G10:I19 D20:I24">
    <cfRule type="expression" dxfId="9" priority="6">
      <formula>AND(D$25=MIN($D$25:$I$25),D$25&lt;&gt;0)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8508-B326-407C-8C30-BE3F133D682A}">
  <dimension ref="A1:Z1000"/>
  <sheetViews>
    <sheetView showGridLines="0" topLeftCell="B6" zoomScale="85" zoomScaleNormal="85" workbookViewId="0">
      <selection activeCell="G16" sqref="G16"/>
    </sheetView>
  </sheetViews>
  <sheetFormatPr baseColWidth="10" defaultColWidth="16.85546875" defaultRowHeight="15" customHeight="1"/>
  <cols>
    <col min="1" max="1" width="4" customWidth="1"/>
    <col min="2" max="2" width="110.85546875" customWidth="1"/>
    <col min="3" max="3" width="15.7109375" customWidth="1"/>
    <col min="4" max="5" width="23.42578125" customWidth="1"/>
    <col min="6" max="6" width="21.85546875" customWidth="1"/>
    <col min="7" max="9" width="22.28515625" customWidth="1"/>
    <col min="10" max="10" width="27.28515625" customWidth="1"/>
    <col min="11" max="11" width="23.42578125" customWidth="1"/>
    <col min="12" max="12" width="24.85546875" customWidth="1"/>
    <col min="13" max="13" width="20.42578125" customWidth="1"/>
    <col min="14" max="14" width="20.7109375" customWidth="1"/>
    <col min="15" max="26" width="9.28515625" customWidth="1"/>
  </cols>
  <sheetData>
    <row r="1" spans="1:26" ht="1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thickBot="1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>
      <c r="A7" s="5"/>
      <c r="B7" s="5"/>
      <c r="C7" s="5"/>
      <c r="D7" s="5"/>
      <c r="E7" s="5"/>
      <c r="F7" s="5"/>
      <c r="G7" s="5"/>
      <c r="H7" s="5"/>
      <c r="I7" s="5"/>
      <c r="J7" s="60" t="s">
        <v>3</v>
      </c>
      <c r="K7" s="61"/>
      <c r="L7" s="6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6.5" customHeight="1" thickBot="1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thickBot="1">
      <c r="A9" s="15"/>
      <c r="B9" s="16" t="str">
        <f>'[1]Equipo Tecnico Y Auxiliar'!$D$8</f>
        <v>TODO EN UNO ACER C24-1100 AMD RYZEN 5-5500U SSD  512GB RAM 16GB LED 24 FHD</v>
      </c>
      <c r="C9" s="17">
        <v>1</v>
      </c>
      <c r="D9" s="18">
        <f>'[1]Equipo Tecnico Y Auxiliar'!$H$8</f>
        <v>1999900</v>
      </c>
      <c r="E9" s="18">
        <f>'[1]Equipo Tecnico Y Auxiliar'!$H$9</f>
        <v>2089900</v>
      </c>
      <c r="F9" s="18">
        <f>'[1]Equipo Tecnico Y Auxiliar'!$H$10</f>
        <v>1910999</v>
      </c>
      <c r="G9" s="18"/>
      <c r="H9" s="18"/>
      <c r="I9" s="18"/>
      <c r="J9" s="19">
        <f>MIN('Precios (Tecnico) '!$D9:$I9)</f>
        <v>1910999</v>
      </c>
      <c r="K9" s="20">
        <f>IFERROR(AVERAGE('Precios (Tecnico) '!$D9:$I9),0)</f>
        <v>2000266.3333333333</v>
      </c>
      <c r="L9" s="21">
        <f>MAX('Precios (Tecnico) '!$D9:$I9)</f>
        <v>2089900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thickBot="1">
      <c r="A10" s="15"/>
      <c r="B10" s="16" t="str">
        <f>'[1]Windows 11 Pro'!$D$9</f>
        <v xml:space="preserve">
Microsoft Windows 11 PRO - Licencia Vitalicia</v>
      </c>
      <c r="C10" s="17">
        <v>1</v>
      </c>
      <c r="D10" s="18">
        <f>'[1]Windows 11 Pro'!$H$8</f>
        <v>39900</v>
      </c>
      <c r="E10" s="18">
        <f>'[1]Windows 11 Pro'!$H$9</f>
        <v>68400</v>
      </c>
      <c r="F10" s="18">
        <f>'[1]Windows 11 Pro'!$H$10</f>
        <v>59740.000000000007</v>
      </c>
      <c r="G10" s="18"/>
      <c r="H10" s="18"/>
      <c r="I10" s="18"/>
      <c r="J10" s="19">
        <f>MIN('Precios (Tecnico) '!$D10:$I10)</f>
        <v>39900</v>
      </c>
      <c r="K10" s="20">
        <f>IFERROR(AVERAGE('Precios (Tecnico) '!$D10:$I10),0)</f>
        <v>56013.333333333336</v>
      </c>
      <c r="L10" s="21">
        <f>MAX('Precios (Tecnico) '!$D10:$I10)</f>
        <v>68400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thickBot="1">
      <c r="A11" s="15"/>
      <c r="B11" s="16" t="str">
        <f>'[1]Licencia de Office'!$D$8</f>
        <v>Microsoft 365 Empresa Estándar</v>
      </c>
      <c r="C11" s="17">
        <v>1</v>
      </c>
      <c r="D11" s="18">
        <f>'[1]Licencia de Office'!$H$8</f>
        <v>205300</v>
      </c>
      <c r="E11" s="18">
        <f>'[1]Licencia de Office'!$H$9</f>
        <v>172452</v>
      </c>
      <c r="F11" s="18">
        <f>'[1]Licencia de Office'!$H$10</f>
        <v>215000</v>
      </c>
      <c r="G11" s="18"/>
      <c r="H11" s="18"/>
      <c r="I11" s="18"/>
      <c r="J11" s="19">
        <f>MIN('Precios (Tecnico) '!$D11:$I11)</f>
        <v>172452</v>
      </c>
      <c r="K11" s="20">
        <f>IFERROR(AVERAGE('Precios (Tecnico) '!$D11:$I11),0)</f>
        <v>197584</v>
      </c>
      <c r="L11" s="21">
        <f>MAX('Precios (Tecnico) '!$D11:$I11)</f>
        <v>215000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thickBot="1">
      <c r="A12" s="15"/>
      <c r="B12" s="27" t="str">
        <f>[1]ANTIVIRUS!$D$10</f>
        <v>Kaspersky Small Office Security</v>
      </c>
      <c r="C12" s="17">
        <v>1</v>
      </c>
      <c r="D12" s="18">
        <f>[1]ANTIVIRUS!$H$8</f>
        <v>158400</v>
      </c>
      <c r="E12" s="28">
        <f>[1]ANTIVIRUS!$H$9</f>
        <v>501900</v>
      </c>
      <c r="F12" s="28">
        <f>[1]ANTIVIRUS!$H$10</f>
        <v>329960.00000000006</v>
      </c>
      <c r="G12" s="18"/>
      <c r="H12" s="18"/>
      <c r="I12" s="18"/>
      <c r="J12" s="19">
        <f>MIN('Precios (Tecnico) '!$D12:$I12)</f>
        <v>158400</v>
      </c>
      <c r="K12" s="20">
        <f>IFERROR(AVERAGE('Precios (Tecnico) '!$D12:$I12),0)</f>
        <v>330086.66666666669</v>
      </c>
      <c r="L12" s="21">
        <f>MAX('Precios (Tecnico) '!$D12:$I12)</f>
        <v>501900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 thickBot="1">
      <c r="A13" s="15"/>
      <c r="B13" s="27"/>
      <c r="C13" s="17">
        <v>1</v>
      </c>
      <c r="D13" s="18"/>
      <c r="E13" s="28"/>
      <c r="F13" s="28"/>
      <c r="G13" s="18"/>
      <c r="H13" s="18"/>
      <c r="I13" s="18"/>
      <c r="J13" s="19">
        <f>MIN('Precios (Tecnico) '!$D13:$I13)</f>
        <v>0</v>
      </c>
      <c r="K13" s="20">
        <f>IFERROR(AVERAGE('Precios (Tecnico) '!$D13:$I13),0)</f>
        <v>0</v>
      </c>
      <c r="L13" s="21">
        <f>MAX('Precios (Tecnico) '!$D13:$I13)</f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thickBot="1">
      <c r="A14" s="15"/>
      <c r="B14" s="27"/>
      <c r="C14" s="17">
        <v>2</v>
      </c>
      <c r="D14" s="18"/>
      <c r="E14" s="28"/>
      <c r="F14" s="28"/>
      <c r="G14" s="18"/>
      <c r="H14" s="18"/>
      <c r="I14" s="18"/>
      <c r="J14" s="23">
        <f>MIN('Precios (Tecnico) '!$D14:$I14)</f>
        <v>0</v>
      </c>
      <c r="K14" s="24">
        <f>IFERROR(AVERAGE('Precios (Tecnico) '!$D14:$I14),0)</f>
        <v>0</v>
      </c>
      <c r="L14" s="25">
        <f>MAX('Precios (Tecnico) '!$D14:$I14)</f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thickBot="1">
      <c r="A15" s="26"/>
      <c r="B15" s="27"/>
      <c r="C15" s="17">
        <v>3</v>
      </c>
      <c r="D15" s="18"/>
      <c r="E15" s="28"/>
      <c r="F15" s="28"/>
      <c r="G15" s="28"/>
      <c r="H15" s="28"/>
      <c r="I15" s="28"/>
      <c r="J15" s="23">
        <f>MIN('Precios (Tecnico) '!$D15:$I15)</f>
        <v>0</v>
      </c>
      <c r="K15" s="20">
        <f>IFERROR(AVERAGE('Precios (Tecnico) '!$D15:$I15),0)</f>
        <v>0</v>
      </c>
      <c r="L15" s="21">
        <f>MAX('Precios (Tecnico) '!$D15:$I15)</f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 thickBot="1">
      <c r="A16" s="26"/>
      <c r="B16" s="27"/>
      <c r="C16" s="17">
        <v>4</v>
      </c>
      <c r="D16" s="18"/>
      <c r="E16" s="28"/>
      <c r="F16" s="28"/>
      <c r="G16" s="28"/>
      <c r="H16" s="28"/>
      <c r="I16" s="28"/>
      <c r="J16" s="23">
        <f>MIN('Precios (Tecnico) '!$D16:$I16)</f>
        <v>0</v>
      </c>
      <c r="K16" s="20">
        <f>IFERROR(AVERAGE('Precios (Tecnico) '!$D16:$I16),0)</f>
        <v>0</v>
      </c>
      <c r="L16" s="21">
        <f>MAX('Precios (Tecnico) '!$D16:$I16)</f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 thickBot="1">
      <c r="A17" s="26"/>
      <c r="B17" s="27"/>
      <c r="C17" s="17">
        <v>5</v>
      </c>
      <c r="D17" s="18"/>
      <c r="E17" s="28"/>
      <c r="F17" s="28"/>
      <c r="G17" s="28"/>
      <c r="H17" s="28"/>
      <c r="I17" s="28"/>
      <c r="J17" s="23">
        <f>MIN('Precios (Tecnico) '!$D17:$I17)</f>
        <v>0</v>
      </c>
      <c r="K17" s="24">
        <f>IFERROR(AVERAGE('Precios (Tecnico) '!$D17:$I17),0)</f>
        <v>0</v>
      </c>
      <c r="L17" s="25">
        <f>MAX('Precios (Tecnico) '!$D17:$I17)</f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 thickBot="1">
      <c r="A18" s="26"/>
      <c r="B18" s="29"/>
      <c r="C18" s="29"/>
      <c r="D18" s="29"/>
      <c r="E18" s="29"/>
      <c r="F18" s="29"/>
      <c r="G18" s="30"/>
      <c r="H18" s="29"/>
      <c r="I18" s="31"/>
      <c r="J18" s="23">
        <f>MIN('Precios (Tecnico) '!$D18:$I18)</f>
        <v>0</v>
      </c>
      <c r="K18" s="20">
        <f>IFERROR(AVERAGE('Precios (Tecnico) '!$D18:$I18),0)</f>
        <v>0</v>
      </c>
      <c r="L18" s="21">
        <f>MAX('Precios (Tecnico) '!$D18:$I18)</f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 thickBot="1">
      <c r="A19" s="26"/>
      <c r="B19" s="29"/>
      <c r="C19" s="29"/>
      <c r="D19" s="29"/>
      <c r="E19" s="29"/>
      <c r="F19" s="29"/>
      <c r="G19" s="30"/>
      <c r="H19" s="29"/>
      <c r="I19" s="31"/>
      <c r="J19" s="23">
        <f>MIN('Precios (Tecnico) '!$D19:$I19)</f>
        <v>0</v>
      </c>
      <c r="K19" s="20">
        <f>IFERROR(AVERAGE('Precios (Tecnico) '!$D19:$I19),0)</f>
        <v>0</v>
      </c>
      <c r="L19" s="21">
        <f>MAX('Precios (Tecnico) '!$D19:$I19)</f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thickBot="1">
      <c r="A20" s="26"/>
      <c r="B20" s="29"/>
      <c r="C20" s="29"/>
      <c r="D20" s="29"/>
      <c r="E20" s="29"/>
      <c r="F20" s="29"/>
      <c r="G20" s="30"/>
      <c r="H20" s="29"/>
      <c r="I20" s="31"/>
      <c r="J20" s="23">
        <f>MIN('Precios (Tecnico) '!$D20:$I20)</f>
        <v>0</v>
      </c>
      <c r="K20" s="20">
        <f>IFERROR(AVERAGE('Precios (Tecnico) '!$D20:$I20),0)</f>
        <v>0</v>
      </c>
      <c r="L20" s="21">
        <f>MAX('Precios (Tecnico) '!$D20:$I20)</f>
        <v>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 thickBot="1">
      <c r="A21" s="26"/>
      <c r="B21" s="29"/>
      <c r="C21" s="32"/>
      <c r="D21" s="18"/>
      <c r="E21" s="30"/>
      <c r="F21" s="30"/>
      <c r="G21" s="30"/>
      <c r="H21" s="29"/>
      <c r="I21" s="31"/>
      <c r="J21" s="23">
        <f>MIN('Precios (Tecnico) '!$D21:$I21)</f>
        <v>0</v>
      </c>
      <c r="K21" s="20">
        <f>IFERROR(AVERAGE('Precios (Tecnico) '!$D21:$I21),0)</f>
        <v>0</v>
      </c>
      <c r="L21" s="21">
        <f>MAX('Precios (Tecnico) '!$D21:$I21)</f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thickBot="1">
      <c r="A22" s="26"/>
      <c r="B22" s="29"/>
      <c r="C22" s="32"/>
      <c r="D22" s="18"/>
      <c r="E22" s="30"/>
      <c r="F22" s="30"/>
      <c r="G22" s="30"/>
      <c r="H22" s="29"/>
      <c r="I22" s="31"/>
      <c r="J22" s="23">
        <f>MIN('Precios (Tecnico) '!$D22:$I22)</f>
        <v>0</v>
      </c>
      <c r="K22" s="20">
        <f>IFERROR(AVERAGE('Precios (Tecnico) '!$D22:$I22),0)</f>
        <v>0</v>
      </c>
      <c r="L22" s="21">
        <f>MAX('Precios (Tecnico) '!$D22:$I22)</f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thickBot="1">
      <c r="A23" s="26"/>
      <c r="B23" s="29"/>
      <c r="C23" s="32"/>
      <c r="D23" s="18"/>
      <c r="E23" s="30"/>
      <c r="F23" s="30"/>
      <c r="G23" s="30"/>
      <c r="H23" s="29"/>
      <c r="I23" s="31"/>
      <c r="J23" s="23">
        <f>MIN('Precios (Tecnico) '!$D23:$I23)</f>
        <v>0</v>
      </c>
      <c r="K23" s="20">
        <f>IFERROR(AVERAGE('Precios (Tecnico) '!$D23:$I23),0)</f>
        <v>0</v>
      </c>
      <c r="L23" s="21">
        <f>MAX('Precios (Tecnico) '!$D23:$I23)</f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thickBot="1">
      <c r="A24" s="26"/>
      <c r="B24" s="29"/>
      <c r="C24" s="32"/>
      <c r="D24" s="18"/>
      <c r="E24" s="30"/>
      <c r="F24" s="30"/>
      <c r="G24" s="30"/>
      <c r="H24" s="29"/>
      <c r="I24" s="31"/>
      <c r="J24" s="23">
        <f>MIN('Precios (Tecnico) '!$D24:$I24)</f>
        <v>0</v>
      </c>
      <c r="K24" s="20">
        <f>IFERROR(AVERAGE('Precios (Tecnico) '!$D24:$I24),0)</f>
        <v>0</v>
      </c>
      <c r="L24" s="21">
        <f>MAX('Precios (Tecnico) '!$D24:$I24)</f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thickBot="1">
      <c r="A25" s="26"/>
      <c r="B25" s="33" t="s">
        <v>15</v>
      </c>
      <c r="C25" s="33"/>
      <c r="D25" s="34">
        <f>ROUND(SUMPRODUCT('Precios (Tecnico) '!$C$9:$C$24,'Precios (Tecnico) '!$D$9:$D$24),2)</f>
        <v>2403500</v>
      </c>
      <c r="E25" s="34">
        <f>ROUND(SUMPRODUCT('Precios (Tecnico) '!$C$9:$C$24,'Precios (Tecnico) '!$E$9:$E$24),2)</f>
        <v>2832652</v>
      </c>
      <c r="F25" s="34">
        <f>ROUND(SUMPRODUCT('Precios (Tecnico) '!$C$9:$C$24,'Precios (Tecnico) '!$F$9:$F$24),2)</f>
        <v>2515699</v>
      </c>
      <c r="G25" s="34">
        <f>ROUND(SUMPRODUCT('Precios (Tecnico) '!$C$9:$C$24,'Precios (Tecnico) '!$G$9:$G$24),2)</f>
        <v>0</v>
      </c>
      <c r="H25" s="34">
        <f>ROUND(SUMPRODUCT('Precios (Tecnico) '!$C$9:$C$24,'Precios (Tecnico) '!$H$9:$H$24),2)</f>
        <v>0</v>
      </c>
      <c r="I25" s="34">
        <f>ROUND(SUMPRODUCT('Precios (Tecnico) '!$C$9:$C$24,'Precios (Tecnico) '!$I$9:$I$24),2)</f>
        <v>0</v>
      </c>
      <c r="J25" s="35"/>
      <c r="K25" s="35"/>
      <c r="L25" s="3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26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thickBot="1">
      <c r="A27" s="26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48" customHeight="1">
      <c r="A28" s="26"/>
      <c r="B28" s="63" t="s">
        <v>16</v>
      </c>
      <c r="C28" s="64"/>
      <c r="D28" s="37"/>
      <c r="E28" s="37"/>
      <c r="F28" s="37"/>
      <c r="G28" s="37"/>
      <c r="H28" s="37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33" customHeight="1">
      <c r="A29" s="26"/>
      <c r="B29" s="65" t="s">
        <v>17</v>
      </c>
      <c r="C29" s="66"/>
      <c r="D29" s="39" t="s">
        <v>21</v>
      </c>
      <c r="E29" s="39" t="s">
        <v>22</v>
      </c>
      <c r="F29" s="38" t="s">
        <v>18</v>
      </c>
      <c r="G29" s="39"/>
      <c r="H29" s="39"/>
      <c r="I29" s="39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25.5" customHeight="1">
      <c r="A30" s="26"/>
      <c r="B30" s="65" t="s">
        <v>19</v>
      </c>
      <c r="C30" s="66"/>
      <c r="D30" s="40">
        <v>0</v>
      </c>
      <c r="E30" s="41">
        <v>0</v>
      </c>
      <c r="F30" s="41">
        <v>0</v>
      </c>
      <c r="G30" s="39"/>
      <c r="H30" s="41"/>
      <c r="I30" s="41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8" customHeight="1">
      <c r="A31" s="26"/>
      <c r="B31" s="67" t="s">
        <v>20</v>
      </c>
      <c r="C31" s="68"/>
      <c r="D31" s="42"/>
      <c r="E31" s="43"/>
      <c r="F31" s="43"/>
      <c r="G31" s="43"/>
      <c r="H31" s="43"/>
      <c r="I31" s="43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69"/>
      <c r="C32" s="70"/>
      <c r="D32" s="44"/>
      <c r="E32" s="45"/>
      <c r="F32" s="45"/>
      <c r="G32" s="45"/>
      <c r="H32" s="45"/>
      <c r="I32" s="4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26"/>
      <c r="B33" s="69"/>
      <c r="C33" s="70"/>
      <c r="D33" s="46"/>
      <c r="E33" s="47"/>
      <c r="F33" s="47"/>
      <c r="G33" s="47"/>
      <c r="H33" s="47"/>
      <c r="I33" s="47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>
      <c r="A34" s="5"/>
      <c r="B34" s="71"/>
      <c r="C34" s="72"/>
      <c r="D34" s="48"/>
      <c r="E34" s="49"/>
      <c r="F34" s="49"/>
      <c r="G34" s="49"/>
      <c r="H34" s="49"/>
      <c r="I34" s="49"/>
      <c r="J34" s="2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/>
      <c r="B37" s="5"/>
      <c r="C37" s="5"/>
      <c r="D37" s="50"/>
      <c r="E37" s="50"/>
      <c r="F37" s="51"/>
      <c r="G37" s="52"/>
      <c r="H37" s="53"/>
      <c r="I37" s="50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/>
      <c r="B38" s="5"/>
      <c r="C38" s="5"/>
      <c r="D38" s="50"/>
      <c r="E38" s="50"/>
      <c r="F38" s="51"/>
      <c r="G38" s="54"/>
      <c r="H38" s="53"/>
      <c r="I38" s="50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/>
      <c r="B39" s="5"/>
      <c r="C39" s="5"/>
      <c r="D39" s="50"/>
      <c r="E39" s="50"/>
      <c r="F39" s="51"/>
      <c r="G39" s="54"/>
      <c r="H39" s="53"/>
      <c r="I39" s="50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/>
      <c r="B40" s="5"/>
      <c r="C40" s="5"/>
      <c r="D40" s="50"/>
      <c r="E40" s="50"/>
      <c r="F40" s="51"/>
      <c r="G40" s="54"/>
      <c r="H40" s="53"/>
      <c r="I40" s="50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/>
      <c r="B41" s="5"/>
      <c r="C41" s="5"/>
      <c r="D41" s="50"/>
      <c r="E41" s="50"/>
      <c r="F41" s="51"/>
      <c r="G41" s="54"/>
      <c r="H41" s="53"/>
      <c r="I41" s="50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/>
      <c r="B42" s="5"/>
      <c r="C42" s="5"/>
      <c r="D42" s="50"/>
      <c r="E42" s="50"/>
      <c r="F42" s="51"/>
      <c r="G42" s="54"/>
      <c r="H42" s="53"/>
      <c r="I42" s="50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8" priority="3">
      <formula>AND(B$25=MIN($D$25:$I$25),B$25&lt;&gt;0)</formula>
    </cfRule>
  </conditionalFormatting>
  <conditionalFormatting sqref="D10:F17">
    <cfRule type="expression" dxfId="7" priority="1">
      <formula>AND(D$25=MIN($D$25:$I$25),D$25&lt;&gt;0)</formula>
    </cfRule>
  </conditionalFormatting>
  <conditionalFormatting sqref="D8:I8 D25:I25">
    <cfRule type="expression" dxfId="6" priority="5">
      <formula>AND(D$25=MIN($D$25:$I$25),D$25&lt;&gt;0)</formula>
    </cfRule>
  </conditionalFormatting>
  <conditionalFormatting sqref="D9:I9 G10:I20 D21:I24">
    <cfRule type="expression" dxfId="5" priority="6">
      <formula>AND(D$25=MIN($D$25:$I$25),D$25&lt;&gt;0)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DB4B-61E6-48BE-8C0B-0ECDD28CF940}">
  <dimension ref="A1:Z1000"/>
  <sheetViews>
    <sheetView showGridLines="0" topLeftCell="A4" zoomScaleNormal="100" workbookViewId="0">
      <selection activeCell="E11" sqref="E11"/>
    </sheetView>
  </sheetViews>
  <sheetFormatPr baseColWidth="10" defaultColWidth="16.85546875" defaultRowHeight="15" customHeight="1"/>
  <cols>
    <col min="1" max="1" width="4" customWidth="1"/>
    <col min="2" max="2" width="110.85546875" customWidth="1"/>
    <col min="3" max="3" width="15.7109375" customWidth="1"/>
    <col min="4" max="5" width="23.42578125" customWidth="1"/>
    <col min="6" max="6" width="21.85546875" customWidth="1"/>
    <col min="7" max="9" width="22.28515625" customWidth="1"/>
    <col min="10" max="10" width="27.28515625" customWidth="1"/>
    <col min="11" max="11" width="23.42578125" customWidth="1"/>
    <col min="12" max="12" width="24.85546875" customWidth="1"/>
    <col min="13" max="13" width="20.42578125" customWidth="1"/>
    <col min="14" max="14" width="20.7109375" customWidth="1"/>
    <col min="15" max="26" width="9.28515625" customWidth="1"/>
  </cols>
  <sheetData>
    <row r="1" spans="1:26" ht="1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thickBot="1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>
      <c r="A7" s="5"/>
      <c r="B7" s="5"/>
      <c r="C7" s="5"/>
      <c r="D7" s="5"/>
      <c r="E7" s="5"/>
      <c r="F7" s="5"/>
      <c r="G7" s="5"/>
      <c r="H7" s="5"/>
      <c r="I7" s="5"/>
      <c r="J7" s="60" t="s">
        <v>3</v>
      </c>
      <c r="K7" s="61"/>
      <c r="L7" s="6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6.5" customHeight="1" thickBot="1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thickBot="1">
      <c r="A9" s="15"/>
      <c r="B9" s="16" t="str">
        <f>'[1]Equipo Tecnico Y Auxiliar'!$D$8</f>
        <v>TODO EN UNO ACER C24-1100 AMD RYZEN 5-5500U SSD  512GB RAM 16GB LED 24 FHD</v>
      </c>
      <c r="C9" s="17">
        <v>1</v>
      </c>
      <c r="D9" s="18">
        <f>'[1]Equipo Tecnico Y Auxiliar'!$H$8</f>
        <v>1999900</v>
      </c>
      <c r="E9" s="18">
        <f>'[1]Equipo Tecnico Y Auxiliar'!$H$9</f>
        <v>2089900</v>
      </c>
      <c r="F9" s="18">
        <f>'[1]Equipo Tecnico Y Auxiliar'!$H$10</f>
        <v>1910999</v>
      </c>
      <c r="G9" s="18"/>
      <c r="H9" s="18"/>
      <c r="I9" s="18"/>
      <c r="J9" s="19">
        <f>MIN('Precios ( Auxiliar)'!$D9:$I9)</f>
        <v>1910999</v>
      </c>
      <c r="K9" s="20">
        <f>IFERROR(AVERAGE('Precios ( Auxiliar)'!$D9:$I9),0)</f>
        <v>2000266.3333333333</v>
      </c>
      <c r="L9" s="21">
        <f>MAX('Precios ( Auxiliar)'!$D9:$I9)</f>
        <v>2089900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thickBot="1">
      <c r="A10" s="15"/>
      <c r="B10" s="16" t="str">
        <f>'[1]Windows 11 Pro'!$D$9</f>
        <v xml:space="preserve">
Microsoft Windows 11 PRO - Licencia Vitalicia</v>
      </c>
      <c r="C10" s="17">
        <v>1</v>
      </c>
      <c r="D10" s="18">
        <f>'[1]Windows 11 Pro'!$H$8</f>
        <v>39900</v>
      </c>
      <c r="E10" s="18">
        <f>'[1]Windows 11 Pro'!$H$9</f>
        <v>68400</v>
      </c>
      <c r="F10" s="18">
        <f>'[1]Windows 11 Pro'!$H$10</f>
        <v>59740.000000000007</v>
      </c>
      <c r="G10" s="18"/>
      <c r="H10" s="18"/>
      <c r="I10" s="18"/>
      <c r="J10" s="19">
        <f>MIN('Precios ( Auxiliar)'!$D10:$I10)</f>
        <v>39900</v>
      </c>
      <c r="K10" s="20">
        <f>IFERROR(AVERAGE('Precios ( Auxiliar)'!$D10:$I10),0)</f>
        <v>56013.333333333336</v>
      </c>
      <c r="L10" s="21">
        <f>MAX('Precios ( Auxiliar)'!$D10:$I10)</f>
        <v>68400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thickBot="1">
      <c r="A11" s="15"/>
      <c r="B11" s="16" t="str">
        <f>'[1]Licencia de Office'!$D$8</f>
        <v>Microsoft 365 Empresa Estándar</v>
      </c>
      <c r="C11" s="17">
        <v>1</v>
      </c>
      <c r="D11" s="18">
        <f>'[1]Licencia de Office'!$H$8</f>
        <v>205300</v>
      </c>
      <c r="E11" s="18">
        <f>'[1]Licencia de Office'!$H$9</f>
        <v>172452</v>
      </c>
      <c r="F11" s="18">
        <f>'[1]Licencia de Office'!$H$10</f>
        <v>215000</v>
      </c>
      <c r="G11" s="18"/>
      <c r="H11" s="18"/>
      <c r="I11" s="18"/>
      <c r="J11" s="19">
        <f>MIN('Precios ( Auxiliar)'!$D11:$I11)</f>
        <v>172452</v>
      </c>
      <c r="K11" s="20">
        <f>IFERROR(AVERAGE('Precios ( Auxiliar)'!$D11:$I11),0)</f>
        <v>197584</v>
      </c>
      <c r="L11" s="21">
        <f>MAX('Precios ( Auxiliar)'!$D11:$I11)</f>
        <v>215000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thickBot="1">
      <c r="A12" s="15"/>
      <c r="B12" s="27" t="str">
        <f>[1]ANTIVIRUS!$D$10</f>
        <v>Kaspersky Small Office Security</v>
      </c>
      <c r="C12" s="17">
        <v>1</v>
      </c>
      <c r="D12" s="18">
        <f>[1]ANTIVIRUS!$H$8</f>
        <v>158400</v>
      </c>
      <c r="E12" s="28">
        <f>[1]ANTIVIRUS!$H$9</f>
        <v>501900</v>
      </c>
      <c r="F12" s="28">
        <f>[1]ANTIVIRUS!$H$10</f>
        <v>329960.00000000006</v>
      </c>
      <c r="G12" s="18"/>
      <c r="H12" s="18"/>
      <c r="I12" s="18"/>
      <c r="J12" s="19">
        <f>MIN('Precios ( Auxiliar)'!$D12:$I12)</f>
        <v>158400</v>
      </c>
      <c r="K12" s="20">
        <f>IFERROR(AVERAGE('Precios ( Auxiliar)'!$D12:$I12),0)</f>
        <v>330086.66666666669</v>
      </c>
      <c r="L12" s="21">
        <f>MAX('Precios ( Auxiliar)'!$D12:$I12)</f>
        <v>501900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 thickBot="1">
      <c r="A13" s="15"/>
      <c r="B13" s="27"/>
      <c r="C13" s="17">
        <v>1</v>
      </c>
      <c r="D13" s="18"/>
      <c r="E13" s="28"/>
      <c r="F13" s="28"/>
      <c r="G13" s="18"/>
      <c r="H13" s="18"/>
      <c r="I13" s="18"/>
      <c r="J13" s="19">
        <f>MIN('Precios ( Auxiliar)'!$D13:$I13)</f>
        <v>0</v>
      </c>
      <c r="K13" s="20">
        <f>IFERROR(AVERAGE('Precios ( Auxiliar)'!$D13:$I13),0)</f>
        <v>0</v>
      </c>
      <c r="L13" s="21">
        <f>MAX('Precios ( Auxiliar)'!$D13:$I13)</f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thickBot="1">
      <c r="A14" s="15"/>
      <c r="B14" s="27"/>
      <c r="C14" s="17">
        <v>2</v>
      </c>
      <c r="D14" s="18"/>
      <c r="E14" s="28"/>
      <c r="F14" s="28"/>
      <c r="G14" s="18"/>
      <c r="H14" s="18"/>
      <c r="I14" s="18"/>
      <c r="J14" s="23">
        <f>MIN('Precios ( Auxiliar)'!$D14:$I14)</f>
        <v>0</v>
      </c>
      <c r="K14" s="24">
        <f>IFERROR(AVERAGE('Precios ( Auxiliar)'!$D14:$I14),0)</f>
        <v>0</v>
      </c>
      <c r="L14" s="25">
        <f>MAX('Precios ( Auxiliar)'!$D14:$I14)</f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thickBot="1">
      <c r="A15" s="26"/>
      <c r="B15" s="27"/>
      <c r="C15" s="17">
        <v>3</v>
      </c>
      <c r="D15" s="18"/>
      <c r="E15" s="28"/>
      <c r="F15" s="28"/>
      <c r="G15" s="28"/>
      <c r="H15" s="28"/>
      <c r="I15" s="28"/>
      <c r="J15" s="23">
        <f>MIN('Precios ( Auxiliar)'!$D15:$I15)</f>
        <v>0</v>
      </c>
      <c r="K15" s="20">
        <f>IFERROR(AVERAGE('Precios ( Auxiliar)'!$D15:$I15),0)</f>
        <v>0</v>
      </c>
      <c r="L15" s="21">
        <f>MAX('Precios ( Auxiliar)'!$D15:$I15)</f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 thickBot="1">
      <c r="A16" s="26"/>
      <c r="B16" s="27"/>
      <c r="C16" s="17">
        <v>4</v>
      </c>
      <c r="D16" s="18"/>
      <c r="E16" s="28"/>
      <c r="F16" s="28"/>
      <c r="G16" s="28"/>
      <c r="H16" s="28"/>
      <c r="I16" s="28"/>
      <c r="J16" s="23">
        <f>MIN('Precios ( Auxiliar)'!$D16:$I16)</f>
        <v>0</v>
      </c>
      <c r="K16" s="20">
        <f>IFERROR(AVERAGE('Precios ( Auxiliar)'!$D16:$I16),0)</f>
        <v>0</v>
      </c>
      <c r="L16" s="21">
        <f>MAX('Precios ( Auxiliar)'!$D16:$I16)</f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 thickBot="1">
      <c r="A17" s="26"/>
      <c r="B17" s="27"/>
      <c r="C17" s="17">
        <v>5</v>
      </c>
      <c r="D17" s="18"/>
      <c r="E17" s="28"/>
      <c r="F17" s="28"/>
      <c r="G17" s="28"/>
      <c r="H17" s="28"/>
      <c r="I17" s="28"/>
      <c r="J17" s="23">
        <f>MIN('Precios ( Auxiliar)'!$D17:$I17)</f>
        <v>0</v>
      </c>
      <c r="K17" s="24">
        <f>IFERROR(AVERAGE('Precios ( Auxiliar)'!$D17:$I17),0)</f>
        <v>0</v>
      </c>
      <c r="L17" s="25">
        <f>MAX('Precios ( Auxiliar)'!$D17:$I17)</f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 thickBot="1">
      <c r="A18" s="26"/>
      <c r="B18" s="29"/>
      <c r="C18" s="29"/>
      <c r="D18" s="29"/>
      <c r="E18" s="29"/>
      <c r="F18" s="29"/>
      <c r="G18" s="30"/>
      <c r="H18" s="29"/>
      <c r="I18" s="31"/>
      <c r="J18" s="23">
        <f>MIN('Precios ( Auxiliar)'!$D18:$I18)</f>
        <v>0</v>
      </c>
      <c r="K18" s="20">
        <f>IFERROR(AVERAGE('Precios ( Auxiliar)'!$D18:$I18),0)</f>
        <v>0</v>
      </c>
      <c r="L18" s="21">
        <f>MAX('Precios ( Auxiliar)'!$D18:$I18)</f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 thickBot="1">
      <c r="A19" s="26"/>
      <c r="B19" s="29"/>
      <c r="C19" s="29"/>
      <c r="D19" s="29"/>
      <c r="E19" s="29"/>
      <c r="F19" s="29"/>
      <c r="G19" s="30"/>
      <c r="H19" s="29"/>
      <c r="I19" s="31"/>
      <c r="J19" s="23">
        <f>MIN('Precios ( Auxiliar)'!$D19:$I19)</f>
        <v>0</v>
      </c>
      <c r="K19" s="20">
        <f>IFERROR(AVERAGE('Precios ( Auxiliar)'!$D19:$I19),0)</f>
        <v>0</v>
      </c>
      <c r="L19" s="21">
        <f>MAX('Precios ( Auxiliar)'!$D19:$I19)</f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thickBot="1">
      <c r="A20" s="26"/>
      <c r="B20" s="29"/>
      <c r="C20" s="29"/>
      <c r="D20" s="29"/>
      <c r="E20" s="29"/>
      <c r="F20" s="29"/>
      <c r="G20" s="30"/>
      <c r="H20" s="29"/>
      <c r="I20" s="31"/>
      <c r="J20" s="23">
        <f>MIN('Precios ( Auxiliar)'!$D20:$I20)</f>
        <v>0</v>
      </c>
      <c r="K20" s="20">
        <f>IFERROR(AVERAGE('Precios ( Auxiliar)'!$D20:$I20),0)</f>
        <v>0</v>
      </c>
      <c r="L20" s="21">
        <f>MAX('Precios ( Auxiliar)'!$D20:$I20)</f>
        <v>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 thickBot="1">
      <c r="A21" s="26"/>
      <c r="B21" s="29"/>
      <c r="C21" s="32"/>
      <c r="D21" s="18"/>
      <c r="E21" s="30"/>
      <c r="F21" s="30"/>
      <c r="G21" s="30"/>
      <c r="H21" s="29"/>
      <c r="I21" s="31"/>
      <c r="J21" s="23">
        <f>MIN('Precios ( Auxiliar)'!$D21:$I21)</f>
        <v>0</v>
      </c>
      <c r="K21" s="20">
        <f>IFERROR(AVERAGE('Precios ( Auxiliar)'!$D21:$I21),0)</f>
        <v>0</v>
      </c>
      <c r="L21" s="21">
        <f>MAX('Precios ( Auxiliar)'!$D21:$I21)</f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thickBot="1">
      <c r="A22" s="26"/>
      <c r="B22" s="29"/>
      <c r="C22" s="32"/>
      <c r="D22" s="18"/>
      <c r="E22" s="30"/>
      <c r="F22" s="30"/>
      <c r="G22" s="30"/>
      <c r="H22" s="29"/>
      <c r="I22" s="31"/>
      <c r="J22" s="23">
        <f>MIN('Precios ( Auxiliar)'!$D22:$I22)</f>
        <v>0</v>
      </c>
      <c r="K22" s="20">
        <f>IFERROR(AVERAGE('Precios ( Auxiliar)'!$D22:$I22),0)</f>
        <v>0</v>
      </c>
      <c r="L22" s="21">
        <f>MAX('Precios ( Auxiliar)'!$D22:$I22)</f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thickBot="1">
      <c r="A23" s="26"/>
      <c r="B23" s="29"/>
      <c r="C23" s="32"/>
      <c r="D23" s="18"/>
      <c r="E23" s="30"/>
      <c r="F23" s="30"/>
      <c r="G23" s="30"/>
      <c r="H23" s="29"/>
      <c r="I23" s="31"/>
      <c r="J23" s="23">
        <f>MIN('Precios ( Auxiliar)'!$D23:$I23)</f>
        <v>0</v>
      </c>
      <c r="K23" s="20">
        <f>IFERROR(AVERAGE('Precios ( Auxiliar)'!$D23:$I23),0)</f>
        <v>0</v>
      </c>
      <c r="L23" s="21">
        <f>MAX('Precios ( Auxiliar)'!$D23:$I23)</f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thickBot="1">
      <c r="A24" s="26"/>
      <c r="B24" s="29"/>
      <c r="C24" s="32"/>
      <c r="D24" s="18"/>
      <c r="E24" s="30"/>
      <c r="F24" s="30"/>
      <c r="G24" s="30"/>
      <c r="H24" s="29"/>
      <c r="I24" s="31"/>
      <c r="J24" s="23">
        <f>MIN('Precios ( Auxiliar)'!$D24:$I24)</f>
        <v>0</v>
      </c>
      <c r="K24" s="20">
        <f>IFERROR(AVERAGE('Precios ( Auxiliar)'!$D24:$I24),0)</f>
        <v>0</v>
      </c>
      <c r="L24" s="21">
        <f>MAX('Precios ( Auxiliar)'!$D24:$I24)</f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thickBot="1">
      <c r="A25" s="26"/>
      <c r="B25" s="33" t="s">
        <v>15</v>
      </c>
      <c r="C25" s="33"/>
      <c r="D25" s="34">
        <f>ROUND(SUMPRODUCT('Precios ( Auxiliar)'!$C$9:$C$24,'Precios ( Auxiliar)'!$D$9:$D$24),2)</f>
        <v>2403500</v>
      </c>
      <c r="E25" s="34">
        <f>ROUND(SUMPRODUCT('Precios ( Auxiliar)'!$C$9:$C$24,'Precios ( Auxiliar)'!$E$9:$E$24),2)</f>
        <v>2832652</v>
      </c>
      <c r="F25" s="34">
        <f>ROUND(SUMPRODUCT('Precios ( Auxiliar)'!$C$9:$C$24,'Precios ( Auxiliar)'!$F$9:$F$24),2)</f>
        <v>2515699</v>
      </c>
      <c r="G25" s="34">
        <f>ROUND(SUMPRODUCT('Precios ( Auxiliar)'!$C$9:$C$24,'Precios ( Auxiliar)'!$G$9:$G$24),2)</f>
        <v>0</v>
      </c>
      <c r="H25" s="34">
        <f>ROUND(SUMPRODUCT('Precios ( Auxiliar)'!$C$9:$C$24,'Precios ( Auxiliar)'!$H$9:$H$24),2)</f>
        <v>0</v>
      </c>
      <c r="I25" s="34">
        <f>ROUND(SUMPRODUCT('Precios ( Auxiliar)'!$C$9:$C$24,'Precios ( Auxiliar)'!$I$9:$I$24),2)</f>
        <v>0</v>
      </c>
      <c r="J25" s="35"/>
      <c r="K25" s="35"/>
      <c r="L25" s="3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26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thickBot="1">
      <c r="A27" s="26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48" customHeight="1">
      <c r="A28" s="26"/>
      <c r="B28" s="63" t="s">
        <v>16</v>
      </c>
      <c r="C28" s="64"/>
      <c r="D28" s="37"/>
      <c r="E28" s="37"/>
      <c r="F28" s="37"/>
      <c r="G28" s="37"/>
      <c r="H28" s="37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33" customHeight="1">
      <c r="A29" s="26"/>
      <c r="B29" s="65" t="s">
        <v>17</v>
      </c>
      <c r="C29" s="66"/>
      <c r="D29" s="39" t="s">
        <v>21</v>
      </c>
      <c r="E29" s="39" t="s">
        <v>22</v>
      </c>
      <c r="F29" s="38" t="s">
        <v>18</v>
      </c>
      <c r="G29" s="39"/>
      <c r="H29" s="39"/>
      <c r="I29" s="39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25.5" customHeight="1">
      <c r="A30" s="26"/>
      <c r="B30" s="65" t="s">
        <v>19</v>
      </c>
      <c r="C30" s="66"/>
      <c r="D30" s="40">
        <v>0</v>
      </c>
      <c r="E30" s="41">
        <v>0</v>
      </c>
      <c r="F30" s="41">
        <v>0</v>
      </c>
      <c r="G30" s="39"/>
      <c r="H30" s="41"/>
      <c r="I30" s="41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8" customHeight="1">
      <c r="A31" s="26"/>
      <c r="B31" s="67" t="s">
        <v>20</v>
      </c>
      <c r="C31" s="68"/>
      <c r="D31" s="42"/>
      <c r="E31" s="43"/>
      <c r="F31" s="43"/>
      <c r="G31" s="43"/>
      <c r="H31" s="43"/>
      <c r="I31" s="43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69"/>
      <c r="C32" s="70"/>
      <c r="D32" s="44"/>
      <c r="E32" s="45"/>
      <c r="F32" s="45"/>
      <c r="G32" s="45"/>
      <c r="H32" s="45"/>
      <c r="I32" s="4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26"/>
      <c r="B33" s="69"/>
      <c r="C33" s="70"/>
      <c r="D33" s="46"/>
      <c r="E33" s="47"/>
      <c r="F33" s="47"/>
      <c r="G33" s="47"/>
      <c r="H33" s="47"/>
      <c r="I33" s="47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>
      <c r="A34" s="5"/>
      <c r="B34" s="71"/>
      <c r="C34" s="72"/>
      <c r="D34" s="48"/>
      <c r="E34" s="49"/>
      <c r="F34" s="49"/>
      <c r="G34" s="49"/>
      <c r="H34" s="49"/>
      <c r="I34" s="49"/>
      <c r="J34" s="2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/>
      <c r="B37" s="5"/>
      <c r="C37" s="5"/>
      <c r="D37" s="50"/>
      <c r="E37" s="50"/>
      <c r="F37" s="51"/>
      <c r="G37" s="52"/>
      <c r="H37" s="53"/>
      <c r="I37" s="50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/>
      <c r="B38" s="5"/>
      <c r="C38" s="5"/>
      <c r="D38" s="50"/>
      <c r="E38" s="50"/>
      <c r="F38" s="51"/>
      <c r="G38" s="54"/>
      <c r="H38" s="53"/>
      <c r="I38" s="50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/>
      <c r="B39" s="5"/>
      <c r="C39" s="5"/>
      <c r="D39" s="50"/>
      <c r="E39" s="50"/>
      <c r="F39" s="51"/>
      <c r="G39" s="54"/>
      <c r="H39" s="53"/>
      <c r="I39" s="50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/>
      <c r="B40" s="5"/>
      <c r="C40" s="5"/>
      <c r="D40" s="50"/>
      <c r="E40" s="50"/>
      <c r="F40" s="51"/>
      <c r="G40" s="54"/>
      <c r="H40" s="53"/>
      <c r="I40" s="50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/>
      <c r="B41" s="5"/>
      <c r="C41" s="5"/>
      <c r="D41" s="50"/>
      <c r="E41" s="50"/>
      <c r="F41" s="51"/>
      <c r="G41" s="54"/>
      <c r="H41" s="53"/>
      <c r="I41" s="50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/>
      <c r="B42" s="5"/>
      <c r="C42" s="5"/>
      <c r="D42" s="50"/>
      <c r="E42" s="50"/>
      <c r="F42" s="51"/>
      <c r="G42" s="54"/>
      <c r="H42" s="53"/>
      <c r="I42" s="50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4" priority="3">
      <formula>AND(B$25=MIN($D$25:$I$25),B$25&lt;&gt;0)</formula>
    </cfRule>
  </conditionalFormatting>
  <conditionalFormatting sqref="D10:F17">
    <cfRule type="expression" dxfId="3" priority="1">
      <formula>AND(D$25=MIN($D$25:$I$25),D$25&lt;&gt;0)</formula>
    </cfRule>
  </conditionalFormatting>
  <conditionalFormatting sqref="D8:I8 D25:I25">
    <cfRule type="expression" dxfId="2" priority="4">
      <formula>AND(D$25=MIN($D$25:$I$25),D$25&lt;&gt;0)</formula>
    </cfRule>
  </conditionalFormatting>
  <conditionalFormatting sqref="D9:I9 G10:I20 D21:I24">
    <cfRule type="expression" dxfId="1" priority="5">
      <formula>AND(D$25=MIN($D$25:$I$25),D$25&lt;&gt;0)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000"/>
  <sheetViews>
    <sheetView workbookViewId="0"/>
  </sheetViews>
  <sheetFormatPr baseColWidth="10" defaultColWidth="16.85546875" defaultRowHeight="15" customHeight="1"/>
  <cols>
    <col min="1" max="1" width="12" customWidth="1"/>
    <col min="2" max="2" width="19.85546875" customWidth="1"/>
    <col min="3" max="3" width="12" customWidth="1"/>
    <col min="4" max="9" width="18.42578125" customWidth="1"/>
    <col min="10" max="26" width="12" customWidth="1"/>
  </cols>
  <sheetData>
    <row r="1" spans="2:9" ht="11.25" customHeight="1"/>
    <row r="2" spans="2:9" ht="11.25" customHeight="1"/>
    <row r="3" spans="2:9" ht="11.25" customHeight="1"/>
    <row r="4" spans="2:9" ht="11.25" customHeight="1"/>
    <row r="5" spans="2:9" ht="11.25" customHeight="1"/>
    <row r="6" spans="2:9" ht="11.25" customHeight="1"/>
    <row r="7" spans="2:9" ht="11.25" customHeight="1">
      <c r="B7" s="28" t="s">
        <v>23</v>
      </c>
      <c r="C7" s="56">
        <v>1</v>
      </c>
      <c r="D7" s="28">
        <v>498</v>
      </c>
      <c r="E7" s="28">
        <v>420</v>
      </c>
      <c r="F7" s="28">
        <v>450</v>
      </c>
      <c r="G7" s="28">
        <v>230</v>
      </c>
      <c r="H7" s="28">
        <v>600</v>
      </c>
      <c r="I7" s="28">
        <v>520</v>
      </c>
    </row>
    <row r="8" spans="2:9" ht="11.25" customHeight="1">
      <c r="B8" s="28" t="s">
        <v>24</v>
      </c>
      <c r="C8" s="56">
        <v>2</v>
      </c>
      <c r="D8" s="28">
        <v>450</v>
      </c>
      <c r="E8" s="28">
        <v>220</v>
      </c>
      <c r="F8" s="28">
        <v>405</v>
      </c>
      <c r="G8" s="28">
        <v>495</v>
      </c>
      <c r="H8" s="28">
        <v>540</v>
      </c>
      <c r="I8" s="28">
        <v>200</v>
      </c>
    </row>
    <row r="9" spans="2:9" ht="11.25" customHeight="1">
      <c r="B9" s="28" t="s">
        <v>25</v>
      </c>
      <c r="C9" s="56">
        <v>2</v>
      </c>
      <c r="D9" s="28">
        <v>650</v>
      </c>
      <c r="E9" s="28">
        <v>620</v>
      </c>
      <c r="F9" s="28">
        <v>666</v>
      </c>
      <c r="G9" s="28">
        <v>400</v>
      </c>
      <c r="H9" s="28">
        <v>648</v>
      </c>
      <c r="I9" s="28">
        <v>452.4</v>
      </c>
    </row>
    <row r="10" spans="2:9" ht="11.25" customHeight="1">
      <c r="B10" s="28" t="s">
        <v>26</v>
      </c>
      <c r="C10" s="56">
        <v>1</v>
      </c>
      <c r="D10" s="28">
        <v>585</v>
      </c>
      <c r="E10" s="28">
        <v>558</v>
      </c>
      <c r="F10" s="28">
        <v>320</v>
      </c>
      <c r="G10" s="28">
        <v>360</v>
      </c>
      <c r="H10" s="28">
        <v>583.20000000000005</v>
      </c>
      <c r="I10" s="28">
        <v>407.16</v>
      </c>
    </row>
    <row r="11" spans="2:9" ht="11.25" customHeight="1">
      <c r="B11" s="28" t="s">
        <v>27</v>
      </c>
      <c r="C11" s="56">
        <v>3</v>
      </c>
      <c r="D11" s="28">
        <v>526.5</v>
      </c>
      <c r="E11" s="28">
        <v>502.2</v>
      </c>
      <c r="F11" s="28">
        <v>539.46</v>
      </c>
      <c r="G11" s="28">
        <v>300</v>
      </c>
      <c r="H11" s="28">
        <v>500</v>
      </c>
      <c r="I11" s="28">
        <v>366.44</v>
      </c>
    </row>
    <row r="12" spans="2:9" ht="11.25" customHeight="1">
      <c r="B12" s="28" t="s">
        <v>28</v>
      </c>
      <c r="C12" s="56">
        <v>1</v>
      </c>
      <c r="D12" s="28">
        <v>473.8</v>
      </c>
      <c r="E12" s="28">
        <v>200</v>
      </c>
      <c r="F12" s="28">
        <v>485.51</v>
      </c>
      <c r="G12" s="28">
        <v>291.60000000000002</v>
      </c>
      <c r="H12" s="28">
        <v>270</v>
      </c>
      <c r="I12" s="28">
        <v>220</v>
      </c>
    </row>
    <row r="13" spans="2:9" ht="11.25" customHeight="1"/>
    <row r="14" spans="2:9" ht="11.25" customHeight="1"/>
    <row r="15" spans="2:9" ht="11.25" customHeight="1"/>
    <row r="16" spans="2:9" ht="11.25" customHeight="1"/>
    <row r="17" spans="2:9" ht="11.25" customHeight="1"/>
    <row r="18" spans="2:9" ht="11.25" customHeight="1"/>
    <row r="19" spans="2:9" ht="11.25" customHeight="1">
      <c r="D19" s="38">
        <v>30</v>
      </c>
      <c r="E19" s="39">
        <v>10</v>
      </c>
      <c r="F19" s="39">
        <v>15</v>
      </c>
      <c r="G19" s="39">
        <v>15</v>
      </c>
      <c r="H19" s="39">
        <v>15</v>
      </c>
      <c r="I19" s="39">
        <v>10</v>
      </c>
    </row>
    <row r="20" spans="2:9" ht="11.25" customHeight="1">
      <c r="D20" s="40">
        <v>10</v>
      </c>
      <c r="E20" s="41">
        <v>10</v>
      </c>
      <c r="F20" s="41">
        <v>10</v>
      </c>
      <c r="G20" s="39" t="s">
        <v>29</v>
      </c>
      <c r="H20" s="41">
        <v>5</v>
      </c>
      <c r="I20" s="41" t="s">
        <v>29</v>
      </c>
    </row>
    <row r="21" spans="2:9" ht="11.25" customHeight="1">
      <c r="D21" s="42" t="s">
        <v>30</v>
      </c>
      <c r="E21" s="43" t="s">
        <v>30</v>
      </c>
      <c r="F21" s="43" t="s">
        <v>31</v>
      </c>
      <c r="G21" s="43" t="s">
        <v>32</v>
      </c>
      <c r="H21" s="43" t="s">
        <v>31</v>
      </c>
      <c r="I21" s="43" t="s">
        <v>31</v>
      </c>
    </row>
    <row r="22" spans="2:9" ht="11.25" customHeight="1">
      <c r="D22" s="44" t="s">
        <v>33</v>
      </c>
      <c r="E22" s="45" t="s">
        <v>33</v>
      </c>
      <c r="F22" s="45" t="s">
        <v>34</v>
      </c>
      <c r="G22" s="45" t="s">
        <v>31</v>
      </c>
      <c r="H22" s="45" t="s">
        <v>34</v>
      </c>
      <c r="I22" s="45" t="s">
        <v>34</v>
      </c>
    </row>
    <row r="23" spans="2:9" ht="11.25" customHeight="1">
      <c r="D23" s="46"/>
      <c r="E23" s="47"/>
      <c r="F23" s="47"/>
      <c r="G23" s="47"/>
      <c r="H23" s="47"/>
      <c r="I23" s="47"/>
    </row>
    <row r="24" spans="2:9" ht="11.25" customHeight="1">
      <c r="D24" s="48"/>
      <c r="E24" s="49"/>
      <c r="F24" s="49"/>
      <c r="G24" s="49"/>
      <c r="H24" s="49"/>
      <c r="I24" s="49"/>
    </row>
    <row r="25" spans="2:9" ht="11.25" customHeight="1"/>
    <row r="26" spans="2:9" ht="11.25" customHeight="1"/>
    <row r="27" spans="2:9" ht="11.25" customHeight="1"/>
    <row r="28" spans="2:9" ht="11.25" customHeight="1">
      <c r="B28" s="28" t="s">
        <v>35</v>
      </c>
      <c r="C28" s="56">
        <v>1</v>
      </c>
      <c r="D28" s="28">
        <v>340</v>
      </c>
      <c r="E28" s="28">
        <v>330</v>
      </c>
      <c r="F28" s="28">
        <v>440</v>
      </c>
      <c r="G28" s="28">
        <v>400</v>
      </c>
      <c r="H28" s="28">
        <v>320</v>
      </c>
      <c r="I28" s="28">
        <v>330</v>
      </c>
    </row>
    <row r="29" spans="2:9" ht="11.25" customHeight="1">
      <c r="B29" s="28" t="s">
        <v>36</v>
      </c>
      <c r="C29" s="56">
        <v>1</v>
      </c>
      <c r="D29" s="28">
        <v>220</v>
      </c>
      <c r="E29" s="28">
        <v>230</v>
      </c>
      <c r="F29" s="28">
        <v>240</v>
      </c>
      <c r="G29" s="28">
        <v>220</v>
      </c>
      <c r="H29" s="28">
        <v>219</v>
      </c>
      <c r="I29" s="28">
        <v>218</v>
      </c>
    </row>
    <row r="30" spans="2:9" ht="11.25" customHeight="1">
      <c r="B30" s="28" t="s">
        <v>37</v>
      </c>
      <c r="C30" s="56">
        <v>2</v>
      </c>
      <c r="D30" s="28">
        <v>560</v>
      </c>
      <c r="E30" s="28">
        <v>580</v>
      </c>
      <c r="F30" s="28">
        <v>550</v>
      </c>
      <c r="G30" s="28">
        <v>520</v>
      </c>
      <c r="H30" s="28">
        <v>551</v>
      </c>
      <c r="I30" s="28">
        <v>550</v>
      </c>
    </row>
    <row r="31" spans="2:9" ht="11.25" customHeight="1"/>
    <row r="32" spans="2:9" ht="11.25" customHeight="1"/>
    <row r="33" spans="2:2" ht="11.25" customHeight="1"/>
    <row r="34" spans="2:2" ht="11.25" customHeight="1"/>
    <row r="35" spans="2:2" ht="11.25" customHeight="1">
      <c r="B35" s="57" t="s">
        <v>38</v>
      </c>
    </row>
    <row r="36" spans="2:2" ht="11.25" customHeight="1">
      <c r="B36" s="58">
        <v>250</v>
      </c>
    </row>
    <row r="37" spans="2:2" ht="11.25" customHeight="1">
      <c r="B37" s="59">
        <v>440</v>
      </c>
    </row>
    <row r="38" spans="2:2" ht="11.25" customHeight="1">
      <c r="B38" s="59">
        <v>440</v>
      </c>
    </row>
    <row r="39" spans="2:2" ht="11.25" customHeight="1">
      <c r="B39" s="59">
        <v>350</v>
      </c>
    </row>
    <row r="40" spans="2:2" ht="11.25" customHeight="1">
      <c r="B40" s="59">
        <v>420</v>
      </c>
    </row>
    <row r="41" spans="2:2" ht="11.25" customHeight="1">
      <c r="B41" s="59">
        <v>199</v>
      </c>
    </row>
    <row r="42" spans="2:2" ht="11.25" customHeight="1"/>
    <row r="43" spans="2:2" ht="11.25" customHeight="1"/>
    <row r="44" spans="2:2" ht="11.25" customHeight="1"/>
    <row r="45" spans="2:2" ht="11.25" customHeight="1"/>
    <row r="46" spans="2:2" ht="11.25" customHeight="1"/>
    <row r="47" spans="2:2" ht="11.25" customHeight="1"/>
    <row r="48" spans="2:2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</sheetData>
  <conditionalFormatting sqref="D7:I12 D28:I30">
    <cfRule type="expression" dxfId="0" priority="1">
      <formula>AND(D$15=MIN($D$15:$I$15),D$15&lt;&gt;0)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- AYUDA -</vt:lpstr>
      <vt:lpstr>Precios (Equipo Desarrollo)</vt:lpstr>
      <vt:lpstr>Precios (Equipo Administrador)</vt:lpstr>
      <vt:lpstr>Precios (Equipo Supervisor) </vt:lpstr>
      <vt:lpstr>Precios (Tecnico) </vt:lpstr>
      <vt:lpstr>Precios ( Auxiliar)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Cristian Cifuentes</cp:lastModifiedBy>
  <dcterms:created xsi:type="dcterms:W3CDTF">2013-10-17T12:18:53Z</dcterms:created>
  <dcterms:modified xsi:type="dcterms:W3CDTF">2025-04-25T01:44:31Z</dcterms:modified>
</cp:coreProperties>
</file>