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8800" windowHeight="12300"/>
  </bookViews>
  <sheets>
    <sheet name="Sheet3" sheetId="3" r:id="rId1"/>
    <sheet name="Sheet1" sheetId="1" r:id="rId2"/>
    <sheet name="Sheet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6" i="1" l="1"/>
  <c r="A94" i="1"/>
  <c r="A92" i="1"/>
  <c r="B64" i="1"/>
  <c r="B63" i="1"/>
  <c r="D61" i="1"/>
  <c r="C61" i="1"/>
  <c r="B61" i="1"/>
  <c r="D60" i="1"/>
  <c r="C60" i="1"/>
  <c r="B60" i="1"/>
  <c r="D57" i="1"/>
  <c r="C57" i="1"/>
  <c r="B57" i="1"/>
  <c r="D56" i="1"/>
  <c r="C56" i="1"/>
  <c r="B56" i="1"/>
  <c r="E50" i="1"/>
  <c r="D50" i="1"/>
  <c r="C50" i="1"/>
  <c r="B50" i="1"/>
  <c r="E49" i="1"/>
  <c r="D49" i="1"/>
  <c r="C49" i="1"/>
  <c r="B49" i="1"/>
  <c r="E48" i="1"/>
  <c r="D48" i="1"/>
  <c r="C48" i="1"/>
  <c r="B48" i="1"/>
  <c r="E43" i="1"/>
  <c r="D43" i="1"/>
  <c r="C43" i="1"/>
  <c r="B43" i="1"/>
  <c r="E42" i="1"/>
  <c r="E41" i="1"/>
  <c r="D31" i="1"/>
  <c r="B29" i="1"/>
  <c r="C25" i="1" s="1"/>
  <c r="D25" i="1" s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E16" i="1"/>
  <c r="E15" i="1"/>
  <c r="E14" i="1"/>
  <c r="E13" i="1"/>
  <c r="E12" i="1"/>
  <c r="E11" i="1"/>
  <c r="E10" i="1"/>
  <c r="E9" i="1"/>
  <c r="E8" i="1"/>
  <c r="E7" i="1"/>
  <c r="E6" i="1"/>
  <c r="E5" i="1"/>
  <c r="D17" i="1"/>
  <c r="C17" i="1"/>
  <c r="D16" i="1"/>
  <c r="D15" i="1"/>
  <c r="D14" i="1"/>
  <c r="D13" i="1"/>
  <c r="D12" i="1"/>
  <c r="D11" i="1"/>
  <c r="D10" i="1"/>
  <c r="D9" i="1"/>
  <c r="D8" i="1"/>
  <c r="D7" i="1"/>
  <c r="D6" i="1"/>
  <c r="D5" i="1"/>
  <c r="C26" i="1" l="1"/>
  <c r="D26" i="1" s="1"/>
  <c r="C24" i="1"/>
  <c r="D24" i="1" s="1"/>
  <c r="C27" i="1"/>
  <c r="D27" i="1" s="1"/>
  <c r="C28" i="1"/>
  <c r="D28" i="1" s="1"/>
  <c r="C23" i="1"/>
  <c r="D23" i="1" s="1"/>
  <c r="D29" i="1" l="1"/>
  <c r="D30" i="1" s="1"/>
</calcChain>
</file>

<file path=xl/sharedStrings.xml><?xml version="1.0" encoding="utf-8"?>
<sst xmlns="http://schemas.openxmlformats.org/spreadsheetml/2006/main" count="67" uniqueCount="50">
  <si>
    <t>Hii-ruut testid</t>
  </si>
  <si>
    <t>Jaotuse sobivuse kontroll</t>
  </si>
  <si>
    <t>ül 107, lk 59</t>
  </si>
  <si>
    <r>
      <t>x</t>
    </r>
    <r>
      <rPr>
        <vertAlign val="subscript"/>
        <sz val="11"/>
        <color theme="1"/>
        <rFont val="Calibri"/>
        <family val="2"/>
        <charset val="186"/>
        <scheme val="minor"/>
      </rPr>
      <t>i</t>
    </r>
  </si>
  <si>
    <r>
      <t>n</t>
    </r>
    <r>
      <rPr>
        <vertAlign val="subscript"/>
        <sz val="11"/>
        <color theme="1"/>
        <rFont val="Calibri"/>
        <family val="2"/>
        <charset val="186"/>
        <scheme val="minor"/>
      </rPr>
      <t>i</t>
    </r>
  </si>
  <si>
    <t>olulise nivoo</t>
  </si>
  <si>
    <r>
      <t>x</t>
    </r>
    <r>
      <rPr>
        <vertAlign val="subscript"/>
        <sz val="11"/>
        <color theme="1"/>
        <rFont val="Calibri"/>
        <family val="2"/>
        <charset val="186"/>
        <scheme val="minor"/>
      </rPr>
      <t>i+1</t>
    </r>
  </si>
  <si>
    <r>
      <t>c</t>
    </r>
    <r>
      <rPr>
        <vertAlign val="subscript"/>
        <sz val="11"/>
        <color theme="1"/>
        <rFont val="Calibri"/>
        <family val="2"/>
        <charset val="186"/>
        <scheme val="minor"/>
      </rPr>
      <t>i*ni</t>
    </r>
  </si>
  <si>
    <r>
      <t>np</t>
    </r>
    <r>
      <rPr>
        <vertAlign val="subscript"/>
        <sz val="11"/>
        <color theme="1"/>
        <rFont val="Calibri"/>
        <family val="2"/>
        <charset val="186"/>
        <scheme val="minor"/>
      </rPr>
      <t>i</t>
    </r>
  </si>
  <si>
    <r>
      <t>(n</t>
    </r>
    <r>
      <rPr>
        <vertAlign val="subscript"/>
        <sz val="11"/>
        <color theme="1"/>
        <rFont val="Calibri"/>
        <family val="2"/>
        <charset val="186"/>
        <scheme val="minor"/>
      </rPr>
      <t>i</t>
    </r>
    <r>
      <rPr>
        <sz val="11"/>
        <color theme="1"/>
        <rFont val="Calibri"/>
        <family val="2"/>
        <charset val="186"/>
        <scheme val="minor"/>
      </rPr>
      <t>-np</t>
    </r>
    <r>
      <rPr>
        <vertAlign val="subscript"/>
        <sz val="11"/>
        <color theme="1"/>
        <rFont val="Calibri"/>
        <family val="2"/>
        <charset val="186"/>
        <scheme val="minor"/>
      </rPr>
      <t>i</t>
    </r>
    <r>
      <rPr>
        <sz val="11"/>
        <color theme="1"/>
        <rFont val="Calibri"/>
        <family val="2"/>
        <charset val="186"/>
        <scheme val="minor"/>
      </rPr>
      <t>)</t>
    </r>
    <r>
      <rPr>
        <vertAlign val="superscript"/>
        <sz val="11"/>
        <color theme="1"/>
        <rFont val="Calibri"/>
        <family val="2"/>
        <charset val="186"/>
        <scheme val="minor"/>
      </rPr>
      <t>2</t>
    </r>
    <r>
      <rPr>
        <sz val="11"/>
        <color theme="1"/>
        <rFont val="Calibri"/>
        <family val="2"/>
        <charset val="186"/>
        <scheme val="minor"/>
      </rPr>
      <t>/np</t>
    </r>
    <r>
      <rPr>
        <vertAlign val="subscript"/>
        <sz val="11"/>
        <color theme="1"/>
        <rFont val="Calibri"/>
        <family val="2"/>
        <charset val="186"/>
        <scheme val="minor"/>
      </rPr>
      <t>i</t>
    </r>
  </si>
  <si>
    <t>h</t>
  </si>
  <si>
    <t>p-väärtus</t>
  </si>
  <si>
    <t>hkriitiline</t>
  </si>
  <si>
    <t>Täringu sümmeetria kontroll</t>
  </si>
  <si>
    <t>Silmad</t>
  </si>
  <si>
    <t>Emp.sagedus</t>
  </si>
  <si>
    <t>Teor sagedus</t>
  </si>
  <si>
    <r>
      <t>(emp-teor)</t>
    </r>
    <r>
      <rPr>
        <vertAlign val="superscript"/>
        <sz val="11"/>
        <color theme="1"/>
        <rFont val="Calibri"/>
        <family val="2"/>
        <charset val="186"/>
        <scheme val="minor"/>
      </rPr>
      <t>2</t>
    </r>
    <r>
      <rPr>
        <sz val="11"/>
        <color theme="1"/>
        <rFont val="Calibri"/>
        <family val="2"/>
        <charset val="186"/>
        <scheme val="minor"/>
      </rPr>
      <t>/teor</t>
    </r>
  </si>
  <si>
    <t>Iseseisvalt ül 1.18 lk 70</t>
  </si>
  <si>
    <t>Sõltumatuse test</t>
  </si>
  <si>
    <t>ül 66 lk 40</t>
  </si>
  <si>
    <t>H1: Suhtumine erakonda sõltub soost</t>
  </si>
  <si>
    <t>H0: Suhtumine erakonda ei sõltu soost</t>
  </si>
  <si>
    <t>M</t>
  </si>
  <si>
    <t>N</t>
  </si>
  <si>
    <t>+</t>
  </si>
  <si>
    <t>-</t>
  </si>
  <si>
    <t>Osakaalud</t>
  </si>
  <si>
    <t>Osakaalud sõltumatuse korral</t>
  </si>
  <si>
    <t>Erinevus</t>
  </si>
  <si>
    <t>Normaaljaotusega juhusliku suuruse dispersiooni test</t>
  </si>
  <si>
    <t>ül 115 lk 66</t>
  </si>
  <si>
    <t>H0: dispersioon=400</t>
  </si>
  <si>
    <t>H1:dispersioon&gt;400</t>
  </si>
  <si>
    <t>Hilinemine minutites</t>
  </si>
  <si>
    <t>dispersiooni nihketa hinnang</t>
  </si>
  <si>
    <t>Fisheri F-test</t>
  </si>
  <si>
    <t>ül 1.28 lk 73</t>
  </si>
  <si>
    <t>H0: Kettaheijate tulemused on sama stabiilsed</t>
  </si>
  <si>
    <t>H1: Üks kettaheitja on stabiilsem kui teine</t>
  </si>
  <si>
    <t>A</t>
  </si>
  <si>
    <t>B</t>
  </si>
  <si>
    <t>F-Test Two-Sample for Variances</t>
  </si>
  <si>
    <t>Mean</t>
  </si>
  <si>
    <t>Variance</t>
  </si>
  <si>
    <t>Observations</t>
  </si>
  <si>
    <t>df</t>
  </si>
  <si>
    <t>F</t>
  </si>
  <si>
    <t>P(F&lt;=f) one-tail</t>
  </si>
  <si>
    <t>F Critical one-tail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</si>
</sst>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vertAlign val="subscript"/>
      <sz val="11"/>
      <color theme="1"/>
      <name val="Calibri"/>
      <family val="2"/>
      <charset val="186"/>
      <scheme val="minor"/>
    </font>
    <font>
      <vertAlign val="superscript"/>
      <sz val="11"/>
      <color theme="1"/>
      <name val="Calibri"/>
      <family val="2"/>
      <charset val="186"/>
      <scheme val="minor"/>
    </font>
    <font>
      <i/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zoomScale="220" zoomScaleNormal="220" workbookViewId="0">
      <selection activeCell="B9" sqref="B9"/>
    </sheetView>
  </sheetViews>
  <sheetFormatPr defaultRowHeight="15" x14ac:dyDescent="0.25"/>
  <sheetData>
    <row r="1" spans="1:3" x14ac:dyDescent="0.25">
      <c r="A1" t="s">
        <v>42</v>
      </c>
    </row>
    <row r="2" spans="1:3" ht="15.75" thickBot="1" x14ac:dyDescent="0.3"/>
    <row r="3" spans="1:3" x14ac:dyDescent="0.25">
      <c r="A3" s="4"/>
      <c r="B3" s="4" t="s">
        <v>40</v>
      </c>
      <c r="C3" s="4" t="s">
        <v>41</v>
      </c>
    </row>
    <row r="4" spans="1:3" x14ac:dyDescent="0.25">
      <c r="A4" s="2" t="s">
        <v>43</v>
      </c>
      <c r="B4" s="2">
        <v>63.97428571428572</v>
      </c>
      <c r="C4" s="2">
        <v>63.827142857142867</v>
      </c>
    </row>
    <row r="5" spans="1:3" x14ac:dyDescent="0.25">
      <c r="A5" s="2" t="s">
        <v>44</v>
      </c>
      <c r="B5" s="2">
        <v>6.3259952380952393</v>
      </c>
      <c r="C5" s="2">
        <v>1.353023809523811</v>
      </c>
    </row>
    <row r="6" spans="1:3" x14ac:dyDescent="0.25">
      <c r="A6" s="2" t="s">
        <v>45</v>
      </c>
      <c r="B6" s="2">
        <v>7</v>
      </c>
      <c r="C6" s="2">
        <v>7</v>
      </c>
    </row>
    <row r="7" spans="1:3" x14ac:dyDescent="0.25">
      <c r="A7" s="2" t="s">
        <v>46</v>
      </c>
      <c r="B7" s="2">
        <v>6</v>
      </c>
      <c r="C7" s="2">
        <v>6</v>
      </c>
    </row>
    <row r="8" spans="1:3" x14ac:dyDescent="0.25">
      <c r="A8" s="2" t="s">
        <v>47</v>
      </c>
      <c r="B8" s="2">
        <v>4.6754500501522127</v>
      </c>
      <c r="C8" s="2"/>
    </row>
    <row r="9" spans="1:3" x14ac:dyDescent="0.25">
      <c r="A9" s="2" t="s">
        <v>48</v>
      </c>
      <c r="B9" s="2">
        <v>4.1263028711443168E-2</v>
      </c>
      <c r="C9" s="2"/>
    </row>
    <row r="10" spans="1:3" ht="15.75" thickBot="1" x14ac:dyDescent="0.3">
      <c r="A10" s="3" t="s">
        <v>49</v>
      </c>
      <c r="B10" s="3">
        <v>4.2838657138226397</v>
      </c>
      <c r="C10" s="3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1"/>
  <sheetViews>
    <sheetView topLeftCell="A91" zoomScale="160" zoomScaleNormal="160" workbookViewId="0">
      <selection activeCell="B105" sqref="B105"/>
    </sheetView>
  </sheetViews>
  <sheetFormatPr defaultRowHeight="15" x14ac:dyDescent="0.25"/>
  <sheetData>
    <row r="1" spans="1:6" x14ac:dyDescent="0.25">
      <c r="A1" s="1" t="s">
        <v>0</v>
      </c>
    </row>
    <row r="2" spans="1:6" x14ac:dyDescent="0.25">
      <c r="A2" t="s">
        <v>1</v>
      </c>
    </row>
    <row r="3" spans="1:6" x14ac:dyDescent="0.25">
      <c r="A3" t="s">
        <v>2</v>
      </c>
    </row>
    <row r="4" spans="1:6" ht="18.75" x14ac:dyDescent="0.35">
      <c r="A4" t="s">
        <v>3</v>
      </c>
      <c r="B4" t="s">
        <v>6</v>
      </c>
      <c r="C4" t="s">
        <v>4</v>
      </c>
      <c r="D4" t="s">
        <v>7</v>
      </c>
      <c r="E4" t="s">
        <v>8</v>
      </c>
      <c r="F4" t="s">
        <v>9</v>
      </c>
    </row>
    <row r="5" spans="1:6" x14ac:dyDescent="0.25">
      <c r="A5">
        <v>0</v>
      </c>
      <c r="B5">
        <v>300</v>
      </c>
      <c r="C5">
        <v>53</v>
      </c>
      <c r="D5">
        <f>0.5*(A5+B5)*C5</f>
        <v>7950</v>
      </c>
      <c r="E5">
        <f>C$17*(EXP(-A5/D$17)-EXP(-B5/D$17))</f>
        <v>58.247399605519988</v>
      </c>
      <c r="F5">
        <f>(C5-E5)^2/E5</f>
        <v>0.4727284446429067</v>
      </c>
    </row>
    <row r="6" spans="1:6" x14ac:dyDescent="0.25">
      <c r="A6">
        <v>300</v>
      </c>
      <c r="B6">
        <v>600</v>
      </c>
      <c r="C6">
        <v>41</v>
      </c>
      <c r="D6">
        <f t="shared" ref="D6:D16" si="0">0.5*(A6+B6)*C6</f>
        <v>18450</v>
      </c>
      <c r="E6">
        <f t="shared" ref="E6:E16" si="1">C$17*(EXP(-A6/D$17)-EXP(-B6/D$17))</f>
        <v>41.283601801494328</v>
      </c>
      <c r="F6">
        <f t="shared" ref="F6:F16" si="2">(C6-E6)^2/E6</f>
        <v>1.9482307332960662E-3</v>
      </c>
    </row>
    <row r="7" spans="1:6" x14ac:dyDescent="0.25">
      <c r="A7">
        <v>600</v>
      </c>
      <c r="B7">
        <v>900</v>
      </c>
      <c r="C7">
        <v>30</v>
      </c>
      <c r="D7">
        <f t="shared" si="0"/>
        <v>22500</v>
      </c>
      <c r="E7">
        <f t="shared" si="1"/>
        <v>29.260289545060314</v>
      </c>
      <c r="F7">
        <f t="shared" si="2"/>
        <v>1.8700141579407258E-2</v>
      </c>
    </row>
    <row r="8" spans="1:6" x14ac:dyDescent="0.25">
      <c r="A8">
        <v>900</v>
      </c>
      <c r="B8">
        <v>1200</v>
      </c>
      <c r="C8">
        <v>22</v>
      </c>
      <c r="D8">
        <f t="shared" si="0"/>
        <v>23100</v>
      </c>
      <c r="E8">
        <f t="shared" si="1"/>
        <v>20.738610656538569</v>
      </c>
      <c r="F8">
        <f t="shared" si="2"/>
        <v>7.6721777661437021E-2</v>
      </c>
    </row>
    <row r="9" spans="1:6" x14ac:dyDescent="0.25">
      <c r="A9">
        <v>1200</v>
      </c>
      <c r="B9">
        <v>1500</v>
      </c>
      <c r="C9">
        <v>16</v>
      </c>
      <c r="D9">
        <f t="shared" si="0"/>
        <v>21600</v>
      </c>
      <c r="E9">
        <f t="shared" si="1"/>
        <v>14.698759945665095</v>
      </c>
      <c r="F9">
        <f t="shared" si="2"/>
        <v>0.11519513790718551</v>
      </c>
    </row>
    <row r="10" spans="1:6" x14ac:dyDescent="0.25">
      <c r="A10">
        <v>1500</v>
      </c>
      <c r="B10">
        <v>1800</v>
      </c>
      <c r="C10">
        <v>12</v>
      </c>
      <c r="D10">
        <f t="shared" si="0"/>
        <v>19800</v>
      </c>
      <c r="E10">
        <f t="shared" si="1"/>
        <v>10.417937224361262</v>
      </c>
      <c r="F10">
        <f t="shared" si="2"/>
        <v>0.24025126780462097</v>
      </c>
    </row>
    <row r="11" spans="1:6" x14ac:dyDescent="0.25">
      <c r="A11">
        <v>1800</v>
      </c>
      <c r="B11">
        <v>2100</v>
      </c>
      <c r="C11">
        <v>9</v>
      </c>
      <c r="D11">
        <f t="shared" si="0"/>
        <v>17550</v>
      </c>
      <c r="E11">
        <f t="shared" si="1"/>
        <v>7.3838484614983022</v>
      </c>
      <c r="F11">
        <f t="shared" si="2"/>
        <v>0.35373773026639266</v>
      </c>
    </row>
    <row r="12" spans="1:6" x14ac:dyDescent="0.25">
      <c r="A12">
        <v>2100</v>
      </c>
      <c r="B12">
        <v>2400</v>
      </c>
      <c r="C12">
        <v>7</v>
      </c>
      <c r="D12">
        <f t="shared" si="0"/>
        <v>15750</v>
      </c>
      <c r="E12">
        <f t="shared" si="1"/>
        <v>5.2333986016808192</v>
      </c>
      <c r="F12">
        <f t="shared" si="2"/>
        <v>0.59633915512205526</v>
      </c>
    </row>
    <row r="13" spans="1:6" x14ac:dyDescent="0.25">
      <c r="A13">
        <v>2400</v>
      </c>
      <c r="B13">
        <v>2700</v>
      </c>
      <c r="C13">
        <v>5</v>
      </c>
      <c r="D13">
        <f t="shared" si="0"/>
        <v>12750</v>
      </c>
      <c r="E13">
        <f t="shared" si="1"/>
        <v>3.7092393034454609</v>
      </c>
      <c r="F13">
        <f t="shared" si="2"/>
        <v>0.4491657290006541</v>
      </c>
    </row>
    <row r="14" spans="1:6" x14ac:dyDescent="0.25">
      <c r="A14">
        <v>2700</v>
      </c>
      <c r="B14">
        <v>3000</v>
      </c>
      <c r="C14">
        <v>3</v>
      </c>
      <c r="D14">
        <f t="shared" si="0"/>
        <v>8550</v>
      </c>
      <c r="E14">
        <f t="shared" si="1"/>
        <v>2.6289715837440206</v>
      </c>
      <c r="F14">
        <f t="shared" si="2"/>
        <v>5.2363474189161978E-2</v>
      </c>
    </row>
    <row r="15" spans="1:6" x14ac:dyDescent="0.25">
      <c r="A15">
        <v>3000</v>
      </c>
      <c r="B15">
        <v>3300</v>
      </c>
      <c r="C15">
        <v>2</v>
      </c>
      <c r="D15">
        <f t="shared" si="0"/>
        <v>6300</v>
      </c>
      <c r="E15">
        <f t="shared" si="1"/>
        <v>1.8633177917945456</v>
      </c>
      <c r="F15">
        <f t="shared" si="2"/>
        <v>1.0026215668732861E-2</v>
      </c>
    </row>
    <row r="16" spans="1:6" x14ac:dyDescent="0.25">
      <c r="A16">
        <v>3300</v>
      </c>
      <c r="B16">
        <v>3600</v>
      </c>
      <c r="C16">
        <v>0</v>
      </c>
      <c r="D16">
        <f t="shared" si="0"/>
        <v>0</v>
      </c>
      <c r="E16">
        <f t="shared" si="1"/>
        <v>1.3206507117408859</v>
      </c>
      <c r="F16">
        <f t="shared" si="2"/>
        <v>1.3206507117408859</v>
      </c>
    </row>
    <row r="17" spans="1:6" x14ac:dyDescent="0.25">
      <c r="A17" t="s">
        <v>5</v>
      </c>
      <c r="B17">
        <v>0.05</v>
      </c>
      <c r="C17">
        <f>SUM(C5:C16)</f>
        <v>200</v>
      </c>
      <c r="D17">
        <f>SUM(D5:D16)/200</f>
        <v>871.5</v>
      </c>
      <c r="E17" t="s">
        <v>10</v>
      </c>
      <c r="F17" s="1">
        <f>SUM(F5:F16)</f>
        <v>3.7078280163167361</v>
      </c>
    </row>
    <row r="18" spans="1:6" x14ac:dyDescent="0.25">
      <c r="E18" t="s">
        <v>11</v>
      </c>
      <c r="F18" s="1">
        <f>_xlfn.CHISQ.DIST.RT(F17,10)</f>
        <v>0.95956637525548016</v>
      </c>
    </row>
    <row r="19" spans="1:6" x14ac:dyDescent="0.25">
      <c r="E19" t="s">
        <v>12</v>
      </c>
      <c r="F19">
        <f>_xlfn.CHISQ.INV.RT(0.05,10)</f>
        <v>18.307038053275146</v>
      </c>
    </row>
    <row r="21" spans="1:6" x14ac:dyDescent="0.25">
      <c r="A21" t="s">
        <v>13</v>
      </c>
    </row>
    <row r="22" spans="1:6" ht="17.25" x14ac:dyDescent="0.25">
      <c r="A22" t="s">
        <v>14</v>
      </c>
      <c r="B22" t="s">
        <v>15</v>
      </c>
      <c r="C22" t="s">
        <v>16</v>
      </c>
      <c r="D22" t="s">
        <v>17</v>
      </c>
    </row>
    <row r="23" spans="1:6" x14ac:dyDescent="0.25">
      <c r="A23">
        <v>1</v>
      </c>
      <c r="B23">
        <v>5</v>
      </c>
      <c r="C23">
        <f>B$29/6</f>
        <v>3</v>
      </c>
      <c r="D23">
        <f>(B23-C23)^2/C23</f>
        <v>1.3333333333333333</v>
      </c>
    </row>
    <row r="24" spans="1:6" x14ac:dyDescent="0.25">
      <c r="A24">
        <v>2</v>
      </c>
      <c r="B24">
        <v>5</v>
      </c>
      <c r="C24">
        <f t="shared" ref="C24:C28" si="3">B$29/6</f>
        <v>3</v>
      </c>
      <c r="D24">
        <f t="shared" ref="D24:D28" si="4">(B24-C24)^2/C24</f>
        <v>1.3333333333333333</v>
      </c>
    </row>
    <row r="25" spans="1:6" x14ac:dyDescent="0.25">
      <c r="A25">
        <v>3</v>
      </c>
      <c r="B25">
        <v>3</v>
      </c>
      <c r="C25">
        <f t="shared" si="3"/>
        <v>3</v>
      </c>
      <c r="D25">
        <f t="shared" si="4"/>
        <v>0</v>
      </c>
    </row>
    <row r="26" spans="1:6" x14ac:dyDescent="0.25">
      <c r="A26">
        <v>4</v>
      </c>
      <c r="B26">
        <v>2</v>
      </c>
      <c r="C26">
        <f t="shared" si="3"/>
        <v>3</v>
      </c>
      <c r="D26">
        <f t="shared" si="4"/>
        <v>0.33333333333333331</v>
      </c>
    </row>
    <row r="27" spans="1:6" x14ac:dyDescent="0.25">
      <c r="A27">
        <v>5</v>
      </c>
      <c r="B27">
        <v>2</v>
      </c>
      <c r="C27">
        <f t="shared" si="3"/>
        <v>3</v>
      </c>
      <c r="D27">
        <f t="shared" si="4"/>
        <v>0.33333333333333331</v>
      </c>
    </row>
    <row r="28" spans="1:6" x14ac:dyDescent="0.25">
      <c r="A28">
        <v>6</v>
      </c>
      <c r="B28">
        <v>1</v>
      </c>
      <c r="C28">
        <f t="shared" si="3"/>
        <v>3</v>
      </c>
      <c r="D28">
        <f t="shared" si="4"/>
        <v>1.3333333333333333</v>
      </c>
    </row>
    <row r="29" spans="1:6" x14ac:dyDescent="0.25">
      <c r="B29">
        <f>SUM(B23:B28)</f>
        <v>18</v>
      </c>
      <c r="C29" t="s">
        <v>10</v>
      </c>
      <c r="D29" s="1">
        <f>SUM(D23:D28)</f>
        <v>4.666666666666667</v>
      </c>
    </row>
    <row r="30" spans="1:6" x14ac:dyDescent="0.25">
      <c r="C30" t="s">
        <v>11</v>
      </c>
      <c r="D30">
        <f>_xlfn.CHISQ.DIST.RT(D29,4)</f>
        <v>0.32323989288135019</v>
      </c>
    </row>
    <row r="31" spans="1:6" x14ac:dyDescent="0.25">
      <c r="C31" t="s">
        <v>12</v>
      </c>
      <c r="D31">
        <f>_xlfn.CHISQ.INV.RT(0.1,4)</f>
        <v>7.7794403397348582</v>
      </c>
    </row>
    <row r="33" spans="1:5" x14ac:dyDescent="0.25">
      <c r="A33" t="s">
        <v>18</v>
      </c>
    </row>
    <row r="35" spans="1:5" x14ac:dyDescent="0.25">
      <c r="A35" t="s">
        <v>19</v>
      </c>
    </row>
    <row r="36" spans="1:5" x14ac:dyDescent="0.25">
      <c r="A36" t="s">
        <v>20</v>
      </c>
    </row>
    <row r="37" spans="1:5" x14ac:dyDescent="0.25">
      <c r="A37" t="s">
        <v>22</v>
      </c>
    </row>
    <row r="38" spans="1:5" x14ac:dyDescent="0.25">
      <c r="A38" t="s">
        <v>21</v>
      </c>
    </row>
    <row r="40" spans="1:5" x14ac:dyDescent="0.25">
      <c r="B40" t="s">
        <v>25</v>
      </c>
      <c r="C40">
        <v>0</v>
      </c>
      <c r="D40" t="s">
        <v>26</v>
      </c>
    </row>
    <row r="41" spans="1:5" x14ac:dyDescent="0.25">
      <c r="A41" t="s">
        <v>23</v>
      </c>
      <c r="B41">
        <v>24</v>
      </c>
      <c r="C41">
        <v>41</v>
      </c>
      <c r="D41">
        <v>18</v>
      </c>
      <c r="E41" s="1">
        <f>SUM(B41:D41)</f>
        <v>83</v>
      </c>
    </row>
    <row r="42" spans="1:5" x14ac:dyDescent="0.25">
      <c r="A42" t="s">
        <v>24</v>
      </c>
      <c r="B42">
        <v>21</v>
      </c>
      <c r="C42">
        <v>49</v>
      </c>
      <c r="D42">
        <v>7</v>
      </c>
      <c r="E42" s="1">
        <f>SUM(B42:D42)</f>
        <v>77</v>
      </c>
    </row>
    <row r="43" spans="1:5" x14ac:dyDescent="0.25">
      <c r="B43" s="1">
        <f>B41+B42</f>
        <v>45</v>
      </c>
      <c r="C43" s="1">
        <f t="shared" ref="C43:D43" si="5">C41+C42</f>
        <v>90</v>
      </c>
      <c r="D43" s="1">
        <f t="shared" si="5"/>
        <v>25</v>
      </c>
      <c r="E43">
        <f>E41+E42</f>
        <v>160</v>
      </c>
    </row>
    <row r="45" spans="1:5" x14ac:dyDescent="0.25">
      <c r="A45" t="s">
        <v>27</v>
      </c>
    </row>
    <row r="47" spans="1:5" x14ac:dyDescent="0.25">
      <c r="B47" t="s">
        <v>25</v>
      </c>
      <c r="C47">
        <v>0</v>
      </c>
      <c r="D47" t="s">
        <v>26</v>
      </c>
    </row>
    <row r="48" spans="1:5" x14ac:dyDescent="0.25">
      <c r="A48" t="s">
        <v>23</v>
      </c>
      <c r="B48">
        <f>B41/$E$43</f>
        <v>0.15</v>
      </c>
      <c r="C48">
        <f t="shared" ref="C48:E48" si="6">C41/$E$43</f>
        <v>0.25624999999999998</v>
      </c>
      <c r="D48">
        <f t="shared" si="6"/>
        <v>0.1125</v>
      </c>
      <c r="E48" s="1">
        <f t="shared" si="6"/>
        <v>0.51875000000000004</v>
      </c>
    </row>
    <row r="49" spans="1:5" x14ac:dyDescent="0.25">
      <c r="A49" t="s">
        <v>24</v>
      </c>
      <c r="B49">
        <f t="shared" ref="B49:E49" si="7">B42/$E$43</f>
        <v>0.13125000000000001</v>
      </c>
      <c r="C49">
        <f t="shared" si="7"/>
        <v>0.30625000000000002</v>
      </c>
      <c r="D49">
        <f t="shared" si="7"/>
        <v>4.3749999999999997E-2</v>
      </c>
      <c r="E49" s="1">
        <f t="shared" si="7"/>
        <v>0.48125000000000001</v>
      </c>
    </row>
    <row r="50" spans="1:5" x14ac:dyDescent="0.25">
      <c r="B50" s="1">
        <f t="shared" ref="B50:E50" si="8">B43/$E$43</f>
        <v>0.28125</v>
      </c>
      <c r="C50" s="1">
        <f t="shared" si="8"/>
        <v>0.5625</v>
      </c>
      <c r="D50" s="1">
        <f t="shared" si="8"/>
        <v>0.15625</v>
      </c>
      <c r="E50">
        <f t="shared" si="8"/>
        <v>1</v>
      </c>
    </row>
    <row r="53" spans="1:5" x14ac:dyDescent="0.25">
      <c r="A53" t="s">
        <v>28</v>
      </c>
    </row>
    <row r="55" spans="1:5" x14ac:dyDescent="0.25">
      <c r="B55" t="s">
        <v>25</v>
      </c>
      <c r="C55">
        <v>0</v>
      </c>
      <c r="D55" t="s">
        <v>26</v>
      </c>
    </row>
    <row r="56" spans="1:5" x14ac:dyDescent="0.25">
      <c r="A56" t="s">
        <v>23</v>
      </c>
      <c r="B56">
        <f>B$50*$E48</f>
        <v>0.14589843750000001</v>
      </c>
      <c r="C56">
        <f t="shared" ref="C56:D56" si="9">C$50*$E48</f>
        <v>0.29179687500000001</v>
      </c>
      <c r="D56">
        <f t="shared" si="9"/>
        <v>8.10546875E-2</v>
      </c>
    </row>
    <row r="57" spans="1:5" x14ac:dyDescent="0.25">
      <c r="A57" t="s">
        <v>24</v>
      </c>
      <c r="B57">
        <f t="shared" ref="B57:D57" si="10">B$50*$E49</f>
        <v>0.13535156249999999</v>
      </c>
      <c r="C57">
        <f t="shared" si="10"/>
        <v>0.27070312499999999</v>
      </c>
      <c r="D57">
        <f t="shared" si="10"/>
        <v>7.51953125E-2</v>
      </c>
    </row>
    <row r="60" spans="1:5" x14ac:dyDescent="0.25">
      <c r="A60" t="s">
        <v>29</v>
      </c>
      <c r="B60">
        <f>(B48-B56)^2/B56</f>
        <v>1.1530496987951744E-4</v>
      </c>
      <c r="C60">
        <f t="shared" ref="C60:D60" si="11">(C48-C56)^2/C56</f>
        <v>4.3303422021419092E-3</v>
      </c>
      <c r="D60">
        <f t="shared" si="11"/>
        <v>1.2199265813253014E-2</v>
      </c>
    </row>
    <row r="61" spans="1:5" x14ac:dyDescent="0.25">
      <c r="B61">
        <f t="shared" ref="B61:D61" si="12">(B49-B57)^2/B57</f>
        <v>1.2428977272727206E-4</v>
      </c>
      <c r="C61">
        <f t="shared" si="12"/>
        <v>4.6677714646464735E-3</v>
      </c>
      <c r="D61">
        <f t="shared" si="12"/>
        <v>1.3149857954545456E-2</v>
      </c>
    </row>
    <row r="63" spans="1:5" x14ac:dyDescent="0.25">
      <c r="A63" t="s">
        <v>10</v>
      </c>
      <c r="B63" s="1">
        <f>$E$43*SUM(B60:D61)</f>
        <v>5.5338931483509821</v>
      </c>
    </row>
    <row r="64" spans="1:5" x14ac:dyDescent="0.25">
      <c r="A64" t="s">
        <v>11</v>
      </c>
      <c r="B64">
        <f>_xlfn.CHISQ.DIST.RT(B63,2)</f>
        <v>6.2853630934947113E-2</v>
      </c>
    </row>
    <row r="67" spans="1:1" x14ac:dyDescent="0.25">
      <c r="A67" t="s">
        <v>30</v>
      </c>
    </row>
    <row r="69" spans="1:1" x14ac:dyDescent="0.25">
      <c r="A69" t="s">
        <v>31</v>
      </c>
    </row>
    <row r="71" spans="1:1" x14ac:dyDescent="0.25">
      <c r="A71" t="s">
        <v>32</v>
      </c>
    </row>
    <row r="72" spans="1:1" x14ac:dyDescent="0.25">
      <c r="A72" t="s">
        <v>33</v>
      </c>
    </row>
    <row r="74" spans="1:1" x14ac:dyDescent="0.25">
      <c r="A74" t="s">
        <v>34</v>
      </c>
    </row>
    <row r="75" spans="1:1" x14ac:dyDescent="0.25">
      <c r="A75">
        <v>20</v>
      </c>
    </row>
    <row r="76" spans="1:1" x14ac:dyDescent="0.25">
      <c r="A76">
        <v>25</v>
      </c>
    </row>
    <row r="77" spans="1:1" x14ac:dyDescent="0.25">
      <c r="A77">
        <v>48</v>
      </c>
    </row>
    <row r="78" spans="1:1" x14ac:dyDescent="0.25">
      <c r="A78">
        <v>28</v>
      </c>
    </row>
    <row r="79" spans="1:1" x14ac:dyDescent="0.25">
      <c r="A79">
        <v>42</v>
      </c>
    </row>
    <row r="80" spans="1:1" x14ac:dyDescent="0.25">
      <c r="A80">
        <v>90</v>
      </c>
    </row>
    <row r="81" spans="1:1" x14ac:dyDescent="0.25">
      <c r="A81">
        <v>12</v>
      </c>
    </row>
    <row r="82" spans="1:1" x14ac:dyDescent="0.25">
      <c r="A82">
        <v>1</v>
      </c>
    </row>
    <row r="83" spans="1:1" x14ac:dyDescent="0.25">
      <c r="A83">
        <v>4</v>
      </c>
    </row>
    <row r="84" spans="1:1" x14ac:dyDescent="0.25">
      <c r="A84">
        <v>10</v>
      </c>
    </row>
    <row r="85" spans="1:1" x14ac:dyDescent="0.25">
      <c r="A85">
        <v>5</v>
      </c>
    </row>
    <row r="86" spans="1:1" x14ac:dyDescent="0.25">
      <c r="A86">
        <v>12</v>
      </c>
    </row>
    <row r="87" spans="1:1" x14ac:dyDescent="0.25">
      <c r="A87">
        <v>2</v>
      </c>
    </row>
    <row r="88" spans="1:1" x14ac:dyDescent="0.25">
      <c r="A88">
        <v>35</v>
      </c>
    </row>
    <row r="89" spans="1:1" x14ac:dyDescent="0.25">
      <c r="A89">
        <v>8</v>
      </c>
    </row>
    <row r="91" spans="1:1" x14ac:dyDescent="0.25">
      <c r="A91" t="s">
        <v>35</v>
      </c>
    </row>
    <row r="92" spans="1:1" x14ac:dyDescent="0.25">
      <c r="A92">
        <f>_xlfn.STDEV.S(A75:A89)^2</f>
        <v>564.4571428571428</v>
      </c>
    </row>
    <row r="93" spans="1:1" x14ac:dyDescent="0.25">
      <c r="A93" t="s">
        <v>10</v>
      </c>
    </row>
    <row r="94" spans="1:1" x14ac:dyDescent="0.25">
      <c r="A94">
        <f>A92*14/400</f>
        <v>19.756</v>
      </c>
    </row>
    <row r="95" spans="1:1" x14ac:dyDescent="0.25">
      <c r="A95" t="s">
        <v>11</v>
      </c>
    </row>
    <row r="96" spans="1:1" x14ac:dyDescent="0.25">
      <c r="A96">
        <f>_xlfn.CHISQ.DIST.RT(A94,14)</f>
        <v>0.1380237862915914</v>
      </c>
    </row>
    <row r="98" spans="1:2" x14ac:dyDescent="0.25">
      <c r="A98" t="s">
        <v>36</v>
      </c>
    </row>
    <row r="100" spans="1:2" x14ac:dyDescent="0.25">
      <c r="A100" t="s">
        <v>37</v>
      </c>
    </row>
    <row r="101" spans="1:2" x14ac:dyDescent="0.25">
      <c r="A101" t="s">
        <v>38</v>
      </c>
    </row>
    <row r="102" spans="1:2" x14ac:dyDescent="0.25">
      <c r="A102" t="s">
        <v>39</v>
      </c>
    </row>
    <row r="104" spans="1:2" x14ac:dyDescent="0.25">
      <c r="A104" t="s">
        <v>40</v>
      </c>
      <c r="B104" t="s">
        <v>41</v>
      </c>
    </row>
    <row r="105" spans="1:2" x14ac:dyDescent="0.25">
      <c r="A105">
        <v>68.239999999999995</v>
      </c>
      <c r="B105">
        <v>65.66</v>
      </c>
    </row>
    <row r="106" spans="1:2" x14ac:dyDescent="0.25">
      <c r="A106">
        <v>66.150000000000006</v>
      </c>
      <c r="B106">
        <v>65.12</v>
      </c>
    </row>
    <row r="107" spans="1:2" x14ac:dyDescent="0.25">
      <c r="A107">
        <v>64.13</v>
      </c>
      <c r="B107">
        <v>64.02</v>
      </c>
    </row>
    <row r="108" spans="1:2" x14ac:dyDescent="0.25">
      <c r="A108">
        <v>63.98</v>
      </c>
      <c r="B108">
        <v>63.28</v>
      </c>
    </row>
    <row r="109" spans="1:2" x14ac:dyDescent="0.25">
      <c r="A109">
        <v>62.12</v>
      </c>
      <c r="B109">
        <v>63.12</v>
      </c>
    </row>
    <row r="110" spans="1:2" x14ac:dyDescent="0.25">
      <c r="A110">
        <v>61.98</v>
      </c>
      <c r="B110">
        <v>63.04</v>
      </c>
    </row>
    <row r="111" spans="1:2" x14ac:dyDescent="0.25">
      <c r="A111">
        <v>61.22</v>
      </c>
      <c r="B111">
        <v>62.55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>Tallinn University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Margus Pihlak</dc:creator>
  <cp:lastModifiedBy>Margus Pihlak</cp:lastModifiedBy>
  <dcterms:created xsi:type="dcterms:W3CDTF">2019-02-14T07:43:27Z</dcterms:created>
  <dcterms:modified xsi:type="dcterms:W3CDTF">2019-02-14T09:16:29Z</dcterms:modified>
</cp:coreProperties>
</file>